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e Alex\Bandholm 24\Planung\"/>
    </mc:Choice>
  </mc:AlternateContent>
  <xr:revisionPtr revIDLastSave="0" documentId="13_ncr:1_{0D18B5F2-AC94-497D-8D19-9F9CBC9E6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hyNot" sheetId="6" r:id="rId1"/>
    <sheet name="Allgemeines" sheetId="1" r:id="rId2"/>
    <sheet name="Verbraucher" sheetId="2" r:id="rId3"/>
    <sheet name="Gruppen" sheetId="3" r:id="rId4"/>
    <sheet name="Erzeuger" sheetId="4" r:id="rId5"/>
    <sheet name="Materialplanung" sheetId="5" r:id="rId6"/>
  </sheets>
  <definedNames>
    <definedName name="_xlnm._FilterDatabase" localSheetId="0" hidden="1">WhyNot!$A$1:$B$1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2" l="1"/>
  <c r="E5" i="4" l="1"/>
  <c r="F5" i="3" l="1"/>
  <c r="F6" i="3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7" i="2"/>
  <c r="B5" i="5"/>
  <c r="B13" i="1"/>
  <c r="F4" i="4"/>
  <c r="F5" i="4"/>
  <c r="E4" i="4"/>
  <c r="E6" i="4"/>
  <c r="F6" i="4" s="1"/>
  <c r="E7" i="4"/>
  <c r="F7" i="4" s="1"/>
  <c r="E3" i="4"/>
  <c r="F3" i="4" s="1"/>
  <c r="C4" i="4"/>
  <c r="C5" i="4"/>
  <c r="C6" i="4"/>
  <c r="C7" i="4"/>
  <c r="C3" i="4"/>
  <c r="E6" i="2"/>
  <c r="D6" i="3" s="1"/>
  <c r="E6" i="3" s="1"/>
  <c r="E5" i="2"/>
  <c r="H5" i="2" s="1"/>
  <c r="D30" i="3"/>
  <c r="D29" i="3"/>
  <c r="D28" i="3"/>
  <c r="D27" i="3"/>
  <c r="D26" i="3"/>
  <c r="D25" i="3"/>
  <c r="D24" i="3"/>
  <c r="D22" i="3"/>
  <c r="D23" i="3"/>
  <c r="D18" i="3"/>
  <c r="D19" i="3"/>
  <c r="D20" i="3"/>
  <c r="D21" i="3"/>
  <c r="D17" i="3"/>
  <c r="D16" i="3"/>
  <c r="D15" i="3"/>
  <c r="D14" i="3"/>
  <c r="D2" i="3"/>
  <c r="F30" i="3"/>
  <c r="F26" i="3"/>
  <c r="F27" i="3"/>
  <c r="F28" i="3"/>
  <c r="F29" i="3"/>
  <c r="B12" i="1" l="1"/>
  <c r="H6" i="2"/>
  <c r="D5" i="3"/>
  <c r="E5" i="3" s="1"/>
  <c r="K5" i="2"/>
  <c r="D31" i="3"/>
  <c r="E30" i="3"/>
  <c r="E29" i="3"/>
  <c r="E28" i="3"/>
  <c r="E27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2" i="3"/>
  <c r="F11" i="3"/>
  <c r="F9" i="3"/>
  <c r="F4" i="3"/>
  <c r="F3" i="3"/>
  <c r="G100" i="2"/>
  <c r="G99" i="2"/>
  <c r="G98" i="2"/>
  <c r="G97" i="2"/>
  <c r="G96" i="2"/>
  <c r="G95" i="2"/>
  <c r="G94" i="2"/>
  <c r="G93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E80" i="2"/>
  <c r="H79" i="2"/>
  <c r="G79" i="2"/>
  <c r="E79" i="2"/>
  <c r="H78" i="2"/>
  <c r="G78" i="2"/>
  <c r="E78" i="2"/>
  <c r="H77" i="2"/>
  <c r="G77" i="2"/>
  <c r="E77" i="2"/>
  <c r="H76" i="2"/>
  <c r="G76" i="2"/>
  <c r="E76" i="2"/>
  <c r="H75" i="2"/>
  <c r="G75" i="2"/>
  <c r="E75" i="2"/>
  <c r="H74" i="2"/>
  <c r="G74" i="2"/>
  <c r="E74" i="2"/>
  <c r="H73" i="2"/>
  <c r="G73" i="2"/>
  <c r="E73" i="2"/>
  <c r="H72" i="2"/>
  <c r="G72" i="2"/>
  <c r="E72" i="2"/>
  <c r="H71" i="2"/>
  <c r="G71" i="2"/>
  <c r="E71" i="2"/>
  <c r="H70" i="2"/>
  <c r="G70" i="2"/>
  <c r="E70" i="2"/>
  <c r="H69" i="2"/>
  <c r="G69" i="2"/>
  <c r="E69" i="2"/>
  <c r="H68" i="2"/>
  <c r="G68" i="2"/>
  <c r="E68" i="2"/>
  <c r="H67" i="2"/>
  <c r="G67" i="2"/>
  <c r="E67" i="2"/>
  <c r="H66" i="2"/>
  <c r="G66" i="2"/>
  <c r="E66" i="2"/>
  <c r="H65" i="2"/>
  <c r="G65" i="2"/>
  <c r="E65" i="2"/>
  <c r="H64" i="2"/>
  <c r="G64" i="2"/>
  <c r="E64" i="2"/>
  <c r="H63" i="2"/>
  <c r="G63" i="2"/>
  <c r="E63" i="2"/>
  <c r="H62" i="2"/>
  <c r="G62" i="2"/>
  <c r="E62" i="2"/>
  <c r="H61" i="2"/>
  <c r="G61" i="2"/>
  <c r="E61" i="2"/>
  <c r="H60" i="2"/>
  <c r="G60" i="2"/>
  <c r="E60" i="2"/>
  <c r="H59" i="2"/>
  <c r="G59" i="2"/>
  <c r="E59" i="2"/>
  <c r="J58" i="2"/>
  <c r="H58" i="2"/>
  <c r="G58" i="2"/>
  <c r="E58" i="2"/>
  <c r="J57" i="2"/>
  <c r="H57" i="2"/>
  <c r="G57" i="2"/>
  <c r="E57" i="2"/>
  <c r="J56" i="2"/>
  <c r="H56" i="2"/>
  <c r="G56" i="2"/>
  <c r="E56" i="2"/>
  <c r="J55" i="2"/>
  <c r="H55" i="2"/>
  <c r="G55" i="2"/>
  <c r="E55" i="2"/>
  <c r="J54" i="2"/>
  <c r="H54" i="2"/>
  <c r="G54" i="2"/>
  <c r="E54" i="2"/>
  <c r="K53" i="2"/>
  <c r="J53" i="2"/>
  <c r="H53" i="2"/>
  <c r="G53" i="2"/>
  <c r="E53" i="2"/>
  <c r="K52" i="2"/>
  <c r="J52" i="2"/>
  <c r="H52" i="2"/>
  <c r="G52" i="2"/>
  <c r="E52" i="2"/>
  <c r="K51" i="2"/>
  <c r="J51" i="2"/>
  <c r="H51" i="2"/>
  <c r="G51" i="2"/>
  <c r="E51" i="2"/>
  <c r="K50" i="2"/>
  <c r="J50" i="2"/>
  <c r="H50" i="2"/>
  <c r="G50" i="2"/>
  <c r="E50" i="2"/>
  <c r="K49" i="2"/>
  <c r="J49" i="2"/>
  <c r="H49" i="2"/>
  <c r="G49" i="2"/>
  <c r="E49" i="2"/>
  <c r="K48" i="2"/>
  <c r="J48" i="2"/>
  <c r="H48" i="2"/>
  <c r="G48" i="2"/>
  <c r="E48" i="2"/>
  <c r="K47" i="2"/>
  <c r="J47" i="2"/>
  <c r="H47" i="2"/>
  <c r="G47" i="2"/>
  <c r="E47" i="2"/>
  <c r="K46" i="2"/>
  <c r="J46" i="2"/>
  <c r="H46" i="2"/>
  <c r="G46" i="2"/>
  <c r="E46" i="2"/>
  <c r="K45" i="2"/>
  <c r="J45" i="2"/>
  <c r="H45" i="2"/>
  <c r="G45" i="2"/>
  <c r="E45" i="2"/>
  <c r="K44" i="2"/>
  <c r="J44" i="2"/>
  <c r="H44" i="2"/>
  <c r="G44" i="2"/>
  <c r="E44" i="2"/>
  <c r="J43" i="2"/>
  <c r="E43" i="2"/>
  <c r="J42" i="2"/>
  <c r="E42" i="2"/>
  <c r="H42" i="2" s="1"/>
  <c r="J41" i="2"/>
  <c r="E41" i="2"/>
  <c r="J40" i="2"/>
  <c r="E40" i="2"/>
  <c r="J39" i="2"/>
  <c r="E39" i="2"/>
  <c r="J38" i="2"/>
  <c r="E38" i="2"/>
  <c r="J37" i="2"/>
  <c r="E37" i="2"/>
  <c r="J36" i="2"/>
  <c r="E36" i="2"/>
  <c r="J35" i="2"/>
  <c r="E35" i="2"/>
  <c r="J34" i="2"/>
  <c r="E34" i="2"/>
  <c r="J33" i="2"/>
  <c r="E33" i="2"/>
  <c r="E32" i="2"/>
  <c r="J32" i="2" s="1"/>
  <c r="E31" i="2"/>
  <c r="E30" i="2"/>
  <c r="E29" i="2"/>
  <c r="J29" i="2" s="1"/>
  <c r="E28" i="2"/>
  <c r="E27" i="2"/>
  <c r="J27" i="2" s="1"/>
  <c r="E26" i="2"/>
  <c r="E25" i="2"/>
  <c r="E24" i="2"/>
  <c r="E23" i="2"/>
  <c r="E22" i="2"/>
  <c r="J22" i="2" s="1"/>
  <c r="E21" i="2"/>
  <c r="J21" i="2" s="1"/>
  <c r="E20" i="2"/>
  <c r="J20" i="2" s="1"/>
  <c r="E19" i="2"/>
  <c r="J19" i="2" s="1"/>
  <c r="E18" i="2"/>
  <c r="E17" i="2"/>
  <c r="E16" i="2"/>
  <c r="J16" i="2" s="1"/>
  <c r="E15" i="2"/>
  <c r="E14" i="2"/>
  <c r="E13" i="2"/>
  <c r="G12" i="2"/>
  <c r="E12" i="2"/>
  <c r="E11" i="2"/>
  <c r="E10" i="2"/>
  <c r="D10" i="3" s="1"/>
  <c r="E9" i="2"/>
  <c r="E8" i="2"/>
  <c r="E7" i="2"/>
  <c r="E4" i="2"/>
  <c r="E3" i="2"/>
  <c r="E2" i="2"/>
  <c r="H2" i="2" s="1"/>
  <c r="D9" i="3" l="1"/>
  <c r="E9" i="3" s="1"/>
  <c r="J11" i="2"/>
  <c r="D11" i="3"/>
  <c r="D12" i="3"/>
  <c r="E12" i="3" s="1"/>
  <c r="H7" i="2"/>
  <c r="D7" i="3"/>
  <c r="E7" i="3" s="1"/>
  <c r="D8" i="3"/>
  <c r="D13" i="3"/>
  <c r="E13" i="3" s="1"/>
  <c r="K4" i="2"/>
  <c r="D4" i="3"/>
  <c r="E4" i="3" s="1"/>
  <c r="J3" i="2"/>
  <c r="K3" i="2" s="1"/>
  <c r="D3" i="3"/>
  <c r="E3" i="3" s="1"/>
  <c r="H43" i="2"/>
  <c r="H36" i="2"/>
  <c r="H38" i="2"/>
  <c r="H12" i="2"/>
  <c r="H18" i="2"/>
  <c r="H3" i="2"/>
  <c r="N3" i="2" s="1"/>
  <c r="H41" i="2"/>
  <c r="H39" i="2"/>
  <c r="H35" i="2"/>
  <c r="H34" i="2"/>
  <c r="H30" i="2"/>
  <c r="H28" i="2"/>
  <c r="H40" i="2"/>
  <c r="H33" i="2"/>
  <c r="H25" i="2"/>
  <c r="H15" i="2"/>
  <c r="J2" i="2"/>
  <c r="K2" i="2" s="1"/>
  <c r="H11" i="2"/>
  <c r="H19" i="2"/>
  <c r="H21" i="2"/>
  <c r="H24" i="2"/>
  <c r="H37" i="2"/>
  <c r="H8" i="2"/>
  <c r="H20" i="2"/>
  <c r="H22" i="2"/>
  <c r="H31" i="2"/>
  <c r="F7" i="3"/>
  <c r="F13" i="3"/>
  <c r="E11" i="3"/>
  <c r="E2" i="3"/>
  <c r="E8" i="3"/>
  <c r="E10" i="3"/>
  <c r="E14" i="3"/>
  <c r="E15" i="3"/>
  <c r="F2" i="3"/>
  <c r="F8" i="3"/>
  <c r="F10" i="3"/>
  <c r="F14" i="3"/>
  <c r="F15" i="3"/>
  <c r="H17" i="2"/>
  <c r="H27" i="2"/>
  <c r="H10" i="2"/>
  <c r="H14" i="2"/>
  <c r="J10" i="2"/>
  <c r="H16" i="2"/>
  <c r="H4" i="2"/>
  <c r="H9" i="2"/>
  <c r="H13" i="2"/>
  <c r="H23" i="2"/>
  <c r="H26" i="2"/>
  <c r="H29" i="2"/>
  <c r="H32" i="2"/>
  <c r="B11" i="1" l="1"/>
  <c r="B15" i="1" s="1"/>
  <c r="O3" i="2"/>
  <c r="P3" i="2" s="1"/>
  <c r="C5" i="5"/>
  <c r="B9" i="5"/>
  <c r="C9" i="5" s="1"/>
  <c r="B13" i="5"/>
  <c r="C13" i="5" s="1"/>
  <c r="B4" i="5"/>
  <c r="C4" i="5" s="1"/>
  <c r="B16" i="5"/>
  <c r="C16" i="5" s="1"/>
  <c r="B11" i="5"/>
  <c r="C11" i="5" s="1"/>
  <c r="B8" i="5"/>
  <c r="C8" i="5" s="1"/>
  <c r="B15" i="5"/>
  <c r="C15" i="5" s="1"/>
  <c r="B7" i="5"/>
  <c r="C7" i="5" s="1"/>
  <c r="B14" i="5"/>
  <c r="C14" i="5" s="1"/>
  <c r="B6" i="5"/>
  <c r="C6" i="5" s="1"/>
  <c r="B10" i="5"/>
  <c r="C10" i="5" s="1"/>
  <c r="B17" i="5"/>
  <c r="C17" i="5" s="1"/>
  <c r="B12" i="5"/>
  <c r="C12" i="5" s="1"/>
</calcChain>
</file>

<file path=xl/sharedStrings.xml><?xml version="1.0" encoding="utf-8"?>
<sst xmlns="http://schemas.openxmlformats.org/spreadsheetml/2006/main" count="362" uniqueCount="134">
  <si>
    <t>Mindestquerschnitt nach DIN EN ISO 10133</t>
  </si>
  <si>
    <t>Strom (A)</t>
  </si>
  <si>
    <t>Mindest-Querschnitt (qmm)</t>
  </si>
  <si>
    <t>Betriebsspannung Bordnetz:</t>
  </si>
  <si>
    <t>V</t>
  </si>
  <si>
    <t/>
  </si>
  <si>
    <t>Übersicht</t>
  </si>
  <si>
    <t>Gesamtverbrauch pro Tag</t>
  </si>
  <si>
    <t>Ah</t>
  </si>
  <si>
    <t>Energieerzeugung pro Tag (Worst Case)</t>
  </si>
  <si>
    <t>Verbraucher</t>
  </si>
  <si>
    <t>Beschreibung</t>
  </si>
  <si>
    <t>Gruppe</t>
  </si>
  <si>
    <t>Leistung (W)</t>
  </si>
  <si>
    <t>Stromverbrauch (A)</t>
  </si>
  <si>
    <t>Einsatzstunden/Tag</t>
  </si>
  <si>
    <t>Aktiv</t>
  </si>
  <si>
    <t>Tägl. Verbrauch (Ah)</t>
  </si>
  <si>
    <t>einfache Kabellänge (m)</t>
  </si>
  <si>
    <t>Max. Spannungsabfall</t>
  </si>
  <si>
    <t>Nötiger Kabelquerschnitt</t>
  </si>
  <si>
    <t>N1</t>
  </si>
  <si>
    <t>N2</t>
  </si>
  <si>
    <t>S1</t>
  </si>
  <si>
    <t>L1</t>
  </si>
  <si>
    <t>L2</t>
  </si>
  <si>
    <t>L3</t>
  </si>
  <si>
    <t>N5</t>
  </si>
  <si>
    <t>Dampferlicht</t>
  </si>
  <si>
    <t>L4</t>
  </si>
  <si>
    <t>L5</t>
  </si>
  <si>
    <t>S4</t>
  </si>
  <si>
    <t>P1</t>
  </si>
  <si>
    <t>L6</t>
  </si>
  <si>
    <t>K1</t>
  </si>
  <si>
    <t>K2</t>
  </si>
  <si>
    <t>K3</t>
  </si>
  <si>
    <t>B1</t>
  </si>
  <si>
    <t>S2</t>
  </si>
  <si>
    <t>L7</t>
  </si>
  <si>
    <t>L8</t>
  </si>
  <si>
    <t>S3</t>
  </si>
  <si>
    <t>K4</t>
  </si>
  <si>
    <t>L9</t>
  </si>
  <si>
    <t>K5</t>
  </si>
  <si>
    <t>N4</t>
  </si>
  <si>
    <t>N3</t>
  </si>
  <si>
    <t>Name/Bezeichnung</t>
  </si>
  <si>
    <t>Typ</t>
  </si>
  <si>
    <t>Gesamtleistung (W)</t>
  </si>
  <si>
    <t>Gesamtstrom (A)</t>
  </si>
  <si>
    <t>Verbrauch (Ah)/Tag</t>
  </si>
  <si>
    <t>Abkürzung</t>
  </si>
  <si>
    <t>Maximalleistung (W)</t>
  </si>
  <si>
    <t>Energieausbeute Worst Case (Wh)</t>
  </si>
  <si>
    <t>vorr. Energieausbeute (Wh)</t>
  </si>
  <si>
    <t>Energieausbeute Best Case (Wh)</t>
  </si>
  <si>
    <t>E1</t>
  </si>
  <si>
    <t>E2</t>
  </si>
  <si>
    <t>E3</t>
  </si>
  <si>
    <t>E4</t>
  </si>
  <si>
    <t>Benötigte Kabellängen</t>
  </si>
  <si>
    <t>Querschnitt (qmm)</t>
  </si>
  <si>
    <t>Benötigte Meter rot</t>
  </si>
  <si>
    <t>Benötigte Meter schwarz</t>
  </si>
  <si>
    <t>Lichtleiste Bug</t>
  </si>
  <si>
    <t>Licht Bug Kabiene Backbord</t>
  </si>
  <si>
    <t>Licht Bug Kabiene Steuerbord</t>
  </si>
  <si>
    <t>P2</t>
  </si>
  <si>
    <t>Wasserpumpe Spüle</t>
  </si>
  <si>
    <t>Wasserpumpe Toilette</t>
  </si>
  <si>
    <t>Z1</t>
  </si>
  <si>
    <t>Z2</t>
  </si>
  <si>
    <t>Z3</t>
  </si>
  <si>
    <t>Z4</t>
  </si>
  <si>
    <t>12 V Steckdose  Bug Backbord</t>
  </si>
  <si>
    <t>12 V Steckdose Bug Steuerbord</t>
  </si>
  <si>
    <t>12 V Steckdose Salon Backbord</t>
  </si>
  <si>
    <t>12 V Steckdose Salon Steuerbord</t>
  </si>
  <si>
    <t>Licht Toilette</t>
  </si>
  <si>
    <t>Licht Salon Bug Backbord</t>
  </si>
  <si>
    <t>Licht Salon Bug Steuerbord</t>
  </si>
  <si>
    <t>Lichtleiste Salon</t>
  </si>
  <si>
    <t>L10</t>
  </si>
  <si>
    <t>L11</t>
  </si>
  <si>
    <t>L12</t>
  </si>
  <si>
    <t>Licht Salon Heck Backbord</t>
  </si>
  <si>
    <t>Leseleuchte Kartentisch</t>
  </si>
  <si>
    <t>Licht Salon Heck Steuerbord</t>
  </si>
  <si>
    <t>Licht Backbord Cockpit</t>
  </si>
  <si>
    <t>Lichtleiste Cockpit</t>
  </si>
  <si>
    <t>B2</t>
  </si>
  <si>
    <t>Bilgenpume 1</t>
  </si>
  <si>
    <t>Bilgenpume 2</t>
  </si>
  <si>
    <t>S5</t>
  </si>
  <si>
    <t>USB Bug Backbord</t>
  </si>
  <si>
    <t>USB Bug Steuerbord</t>
  </si>
  <si>
    <t>USB Salon Backbord</t>
  </si>
  <si>
    <t>USB Salon Steuerbord</t>
  </si>
  <si>
    <t>USB Cockpit</t>
  </si>
  <si>
    <t>Positionlicht Bug Rot/Gruen</t>
  </si>
  <si>
    <t>Multi Laterne</t>
  </si>
  <si>
    <t>Sealingbeleuchtung</t>
  </si>
  <si>
    <t>Bug Licht</t>
  </si>
  <si>
    <t>K6</t>
  </si>
  <si>
    <t>Funk</t>
  </si>
  <si>
    <t>Plotter / AIS / GPS</t>
  </si>
  <si>
    <t>Echolot</t>
  </si>
  <si>
    <t>Logge</t>
  </si>
  <si>
    <t>Autopilot</t>
  </si>
  <si>
    <t>Reserve für Radar</t>
  </si>
  <si>
    <t>Energiezugang 220V</t>
  </si>
  <si>
    <t>Energiezugang PV</t>
  </si>
  <si>
    <t>Energiezugang Wind (reserve)</t>
  </si>
  <si>
    <t>Gruppen</t>
  </si>
  <si>
    <t xml:space="preserve">Beschreibung </t>
  </si>
  <si>
    <t>K7</t>
  </si>
  <si>
    <t>Windmesser</t>
  </si>
  <si>
    <t>Heck Licht</t>
  </si>
  <si>
    <t>Licht  Backbord</t>
  </si>
  <si>
    <t>Licht  Steuerbord</t>
  </si>
  <si>
    <t>12 V Steckdosen Backbord</t>
  </si>
  <si>
    <t>12 V Steckdosen Steuerbord</t>
  </si>
  <si>
    <t>Licht Cockpit</t>
  </si>
  <si>
    <t>Schalter + Sicherung</t>
  </si>
  <si>
    <t>12 V Steckdose Bug Steuerbord (Kühlbox)</t>
  </si>
  <si>
    <t>Lichtaschiene</t>
  </si>
  <si>
    <t>E5</t>
  </si>
  <si>
    <t>Generator über Landstrom Anschluß</t>
  </si>
  <si>
    <t>Erzeugung</t>
  </si>
  <si>
    <t>Verbrauch</t>
  </si>
  <si>
    <t>difference</t>
  </si>
  <si>
    <t xml:space="preserve">Energieerzeugung pro Tag </t>
  </si>
  <si>
    <t>Ernergiebilanz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</si>
</sst>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1"/>
      <color rgb="FF000000"/>
      <name val="Inconsolata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2" fontId="2" fillId="0" borderId="0" xfId="0" applyNumberFormat="1" applyFont="1"/>
    <xf numFmtId="0" fontId="1" fillId="2" borderId="0" xfId="0" applyFont="1" applyFill="1"/>
    <xf numFmtId="2" fontId="1" fillId="2" borderId="0" xfId="0" applyNumberFormat="1" applyFont="1" applyFill="1"/>
    <xf numFmtId="9" fontId="1" fillId="2" borderId="0" xfId="0" applyNumberFormat="1" applyFont="1" applyFill="1"/>
    <xf numFmtId="2" fontId="2" fillId="3" borderId="0" xfId="0" applyNumberFormat="1" applyFont="1" applyFill="1"/>
    <xf numFmtId="0" fontId="3" fillId="0" borderId="0" xfId="0" applyFont="1" applyAlignment="1">
      <alignment horizontal="right"/>
    </xf>
    <xf numFmtId="9" fontId="2" fillId="0" borderId="0" xfId="0" applyNumberFormat="1" applyFont="1"/>
    <xf numFmtId="2" fontId="2" fillId="2" borderId="0" xfId="0" applyNumberFormat="1" applyFont="1" applyFill="1"/>
    <xf numFmtId="9" fontId="3" fillId="0" borderId="0" xfId="0" applyNumberFormat="1" applyFont="1" applyAlignment="1">
      <alignment horizontal="right"/>
    </xf>
    <xf numFmtId="0" fontId="2" fillId="2" borderId="0" xfId="0" applyFont="1" applyFill="1"/>
    <xf numFmtId="0" fontId="1" fillId="3" borderId="0" xfId="0" applyFont="1" applyFill="1"/>
    <xf numFmtId="2" fontId="1" fillId="3" borderId="0" xfId="0" applyNumberFormat="1" applyFont="1" applyFill="1"/>
    <xf numFmtId="0" fontId="2" fillId="3" borderId="0" xfId="0" applyFont="1" applyFill="1"/>
    <xf numFmtId="0" fontId="4" fillId="3" borderId="0" xfId="0" applyFont="1" applyFill="1"/>
    <xf numFmtId="0" fontId="0" fillId="0" borderId="2" xfId="0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2" fillId="0" borderId="0" xfId="0" applyFont="1" applyAlignment="1">
      <alignment horizontal="right"/>
    </xf>
    <xf numFmtId="2" fontId="4" fillId="3" borderId="0" xfId="0" applyNumberFormat="1" applyFont="1" applyFill="1"/>
    <xf numFmtId="0" fontId="6" fillId="11" borderId="2" xfId="0" applyFont="1" applyFill="1" applyBorder="1"/>
    <xf numFmtId="0" fontId="6" fillId="6" borderId="2" xfId="0" applyFont="1" applyFill="1" applyBorder="1"/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Standard" xfId="0" builtinId="0"/>
  </cellStyles>
  <dxfs count="4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637524</xdr:colOff>
      <xdr:row>46</xdr:row>
      <xdr:rowOff>160994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3977CFF-8FF0-4E53-9DA9-0981D1E0D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5675" y="161925"/>
          <a:ext cx="5209524" cy="74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8E25-4B72-489F-BC91-4EF398EE93D4}">
  <dimension ref="A1:B41"/>
  <sheetViews>
    <sheetView tabSelected="1" workbookViewId="0">
      <selection activeCell="B4" sqref="B4"/>
    </sheetView>
  </sheetViews>
  <sheetFormatPr baseColWidth="10" defaultRowHeight="12.75" x14ac:dyDescent="0.2"/>
  <cols>
    <col min="2" max="2" width="29.5703125" bestFit="1" customWidth="1"/>
  </cols>
  <sheetData>
    <row r="1" spans="1:2" x14ac:dyDescent="0.2">
      <c r="A1" s="18" t="s">
        <v>114</v>
      </c>
      <c r="B1" s="18" t="s">
        <v>115</v>
      </c>
    </row>
    <row r="2" spans="1:2" x14ac:dyDescent="0.2">
      <c r="A2" s="20" t="s">
        <v>37</v>
      </c>
      <c r="B2" s="20" t="s">
        <v>92</v>
      </c>
    </row>
    <row r="3" spans="1:2" x14ac:dyDescent="0.2">
      <c r="A3" s="20" t="s">
        <v>91</v>
      </c>
      <c r="B3" s="20" t="s">
        <v>93</v>
      </c>
    </row>
    <row r="4" spans="1:2" x14ac:dyDescent="0.2">
      <c r="A4" s="21" t="s">
        <v>57</v>
      </c>
      <c r="B4" s="21" t="s">
        <v>111</v>
      </c>
    </row>
    <row r="5" spans="1:2" x14ac:dyDescent="0.2">
      <c r="A5" s="21" t="s">
        <v>58</v>
      </c>
      <c r="B5" s="21" t="s">
        <v>113</v>
      </c>
    </row>
    <row r="6" spans="1:2" x14ac:dyDescent="0.2">
      <c r="A6" s="21" t="s">
        <v>59</v>
      </c>
      <c r="B6" s="21" t="s">
        <v>112</v>
      </c>
    </row>
    <row r="7" spans="1:2" x14ac:dyDescent="0.2">
      <c r="A7" s="22" t="s">
        <v>34</v>
      </c>
      <c r="B7" s="22" t="s">
        <v>106</v>
      </c>
    </row>
    <row r="8" spans="1:2" x14ac:dyDescent="0.2">
      <c r="A8" s="22" t="s">
        <v>35</v>
      </c>
      <c r="B8" s="22" t="s">
        <v>105</v>
      </c>
    </row>
    <row r="9" spans="1:2" x14ac:dyDescent="0.2">
      <c r="A9" s="22" t="s">
        <v>36</v>
      </c>
      <c r="B9" s="22" t="s">
        <v>107</v>
      </c>
    </row>
    <row r="10" spans="1:2" x14ac:dyDescent="0.2">
      <c r="A10" s="22" t="s">
        <v>42</v>
      </c>
      <c r="B10" s="22" t="s">
        <v>108</v>
      </c>
    </row>
    <row r="11" spans="1:2" x14ac:dyDescent="0.2">
      <c r="A11" s="22" t="s">
        <v>44</v>
      </c>
      <c r="B11" s="22" t="s">
        <v>109</v>
      </c>
    </row>
    <row r="12" spans="1:2" x14ac:dyDescent="0.2">
      <c r="A12" s="22" t="s">
        <v>104</v>
      </c>
      <c r="B12" s="22" t="s">
        <v>110</v>
      </c>
    </row>
    <row r="13" spans="1:2" x14ac:dyDescent="0.2">
      <c r="A13" s="22" t="s">
        <v>116</v>
      </c>
      <c r="B13" s="22" t="s">
        <v>117</v>
      </c>
    </row>
    <row r="14" spans="1:2" x14ac:dyDescent="0.2">
      <c r="A14" s="23" t="s">
        <v>24</v>
      </c>
      <c r="B14" s="23" t="s">
        <v>66</v>
      </c>
    </row>
    <row r="15" spans="1:2" x14ac:dyDescent="0.2">
      <c r="A15" s="23" t="s">
        <v>25</v>
      </c>
      <c r="B15" s="23" t="s">
        <v>65</v>
      </c>
    </row>
    <row r="16" spans="1:2" x14ac:dyDescent="0.2">
      <c r="A16" s="23" t="s">
        <v>26</v>
      </c>
      <c r="B16" s="23" t="s">
        <v>67</v>
      </c>
    </row>
    <row r="17" spans="1:2" x14ac:dyDescent="0.2">
      <c r="A17" s="23" t="s">
        <v>29</v>
      </c>
      <c r="B17" s="23" t="s">
        <v>79</v>
      </c>
    </row>
    <row r="18" spans="1:2" x14ac:dyDescent="0.2">
      <c r="A18" s="23" t="s">
        <v>30</v>
      </c>
      <c r="B18" s="23" t="s">
        <v>80</v>
      </c>
    </row>
    <row r="19" spans="1:2" x14ac:dyDescent="0.2">
      <c r="A19" s="23" t="s">
        <v>33</v>
      </c>
      <c r="B19" s="23" t="s">
        <v>81</v>
      </c>
    </row>
    <row r="20" spans="1:2" x14ac:dyDescent="0.2">
      <c r="A20" s="23" t="s">
        <v>39</v>
      </c>
      <c r="B20" s="23" t="s">
        <v>82</v>
      </c>
    </row>
    <row r="21" spans="1:2" x14ac:dyDescent="0.2">
      <c r="A21" s="23" t="s">
        <v>40</v>
      </c>
      <c r="B21" s="23" t="s">
        <v>86</v>
      </c>
    </row>
    <row r="22" spans="1:2" x14ac:dyDescent="0.2">
      <c r="A22" s="23" t="s">
        <v>43</v>
      </c>
      <c r="B22" s="23" t="s">
        <v>87</v>
      </c>
    </row>
    <row r="23" spans="1:2" x14ac:dyDescent="0.2">
      <c r="A23" s="23" t="s">
        <v>83</v>
      </c>
      <c r="B23" s="23" t="s">
        <v>88</v>
      </c>
    </row>
    <row r="24" spans="1:2" x14ac:dyDescent="0.2">
      <c r="A24" s="23" t="s">
        <v>84</v>
      </c>
      <c r="B24" s="23" t="s">
        <v>89</v>
      </c>
    </row>
    <row r="25" spans="1:2" x14ac:dyDescent="0.2">
      <c r="A25" s="23" t="s">
        <v>85</v>
      </c>
      <c r="B25" s="23" t="s">
        <v>90</v>
      </c>
    </row>
    <row r="26" spans="1:2" x14ac:dyDescent="0.2">
      <c r="A26" s="24" t="s">
        <v>21</v>
      </c>
      <c r="B26" s="24" t="s">
        <v>100</v>
      </c>
    </row>
    <row r="27" spans="1:2" x14ac:dyDescent="0.2">
      <c r="A27" s="24" t="s">
        <v>22</v>
      </c>
      <c r="B27" s="24" t="s">
        <v>28</v>
      </c>
    </row>
    <row r="28" spans="1:2" x14ac:dyDescent="0.2">
      <c r="A28" s="24" t="s">
        <v>46</v>
      </c>
      <c r="B28" s="24" t="s">
        <v>101</v>
      </c>
    </row>
    <row r="29" spans="1:2" x14ac:dyDescent="0.2">
      <c r="A29" s="24" t="s">
        <v>45</v>
      </c>
      <c r="B29" s="24" t="s">
        <v>102</v>
      </c>
    </row>
    <row r="30" spans="1:2" x14ac:dyDescent="0.2">
      <c r="A30" s="24" t="s">
        <v>27</v>
      </c>
      <c r="B30" s="24" t="s">
        <v>103</v>
      </c>
    </row>
    <row r="31" spans="1:2" x14ac:dyDescent="0.2">
      <c r="A31" s="19" t="s">
        <v>32</v>
      </c>
      <c r="B31" s="19" t="s">
        <v>69</v>
      </c>
    </row>
    <row r="32" spans="1:2" x14ac:dyDescent="0.2">
      <c r="A32" s="19" t="s">
        <v>68</v>
      </c>
      <c r="B32" s="19" t="s">
        <v>70</v>
      </c>
    </row>
    <row r="33" spans="1:2" x14ac:dyDescent="0.2">
      <c r="A33" s="25" t="s">
        <v>23</v>
      </c>
      <c r="B33" s="25" t="s">
        <v>95</v>
      </c>
    </row>
    <row r="34" spans="1:2" x14ac:dyDescent="0.2">
      <c r="A34" s="25" t="s">
        <v>38</v>
      </c>
      <c r="B34" s="25" t="s">
        <v>96</v>
      </c>
    </row>
    <row r="35" spans="1:2" x14ac:dyDescent="0.2">
      <c r="A35" s="25" t="s">
        <v>41</v>
      </c>
      <c r="B35" s="25" t="s">
        <v>97</v>
      </c>
    </row>
    <row r="36" spans="1:2" x14ac:dyDescent="0.2">
      <c r="A36" s="25" t="s">
        <v>31</v>
      </c>
      <c r="B36" s="25" t="s">
        <v>98</v>
      </c>
    </row>
    <row r="37" spans="1:2" x14ac:dyDescent="0.2">
      <c r="A37" s="25" t="s">
        <v>94</v>
      </c>
      <c r="B37" s="25" t="s">
        <v>99</v>
      </c>
    </row>
    <row r="38" spans="1:2" x14ac:dyDescent="0.2">
      <c r="A38" s="26" t="s">
        <v>71</v>
      </c>
      <c r="B38" s="26" t="s">
        <v>75</v>
      </c>
    </row>
    <row r="39" spans="1:2" x14ac:dyDescent="0.2">
      <c r="A39" s="26" t="s">
        <v>72</v>
      </c>
      <c r="B39" s="26" t="s">
        <v>76</v>
      </c>
    </row>
    <row r="40" spans="1:2" x14ac:dyDescent="0.2">
      <c r="A40" s="26" t="s">
        <v>73</v>
      </c>
      <c r="B40" s="26" t="s">
        <v>77</v>
      </c>
    </row>
    <row r="41" spans="1:2" x14ac:dyDescent="0.2">
      <c r="A41" s="26" t="s">
        <v>74</v>
      </c>
      <c r="B41" s="26" t="s">
        <v>78</v>
      </c>
    </row>
  </sheetData>
  <autoFilter ref="A1:B1" xr:uid="{BBAFFBBC-CA4D-49AD-A69A-EFC0FA2CD868}"/>
  <sortState xmlns:xlrd2="http://schemas.microsoft.com/office/spreadsheetml/2017/richdata2" ref="A2:B41">
    <sortCondition ref="A2"/>
  </sortState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9"/>
  <sheetViews>
    <sheetView workbookViewId="0">
      <selection activeCell="B15" sqref="B15"/>
    </sheetView>
  </sheetViews>
  <sheetFormatPr baseColWidth="10" defaultColWidth="12.5703125" defaultRowHeight="15" customHeight="1" x14ac:dyDescent="0.2"/>
  <cols>
    <col min="1" max="1" width="37.28515625" customWidth="1"/>
  </cols>
  <sheetData>
    <row r="1" spans="1:12" ht="15" customHeight="1" x14ac:dyDescent="0.2">
      <c r="J1" s="1" t="s">
        <v>0</v>
      </c>
    </row>
    <row r="2" spans="1:12" ht="15" customHeight="1" x14ac:dyDescent="0.2">
      <c r="J2" s="1" t="s">
        <v>1</v>
      </c>
      <c r="K2" s="2" t="s">
        <v>2</v>
      </c>
    </row>
    <row r="3" spans="1:12" ht="15" customHeight="1" x14ac:dyDescent="0.2">
      <c r="A3" s="1" t="s">
        <v>3</v>
      </c>
      <c r="B3" s="3">
        <v>12</v>
      </c>
      <c r="C3" s="3" t="s">
        <v>4</v>
      </c>
      <c r="J3" s="3">
        <v>14</v>
      </c>
      <c r="K3" s="3">
        <v>1</v>
      </c>
    </row>
    <row r="4" spans="1:12" ht="15" customHeight="1" x14ac:dyDescent="0.2">
      <c r="J4" s="3">
        <v>18</v>
      </c>
      <c r="K4" s="3">
        <v>1.5</v>
      </c>
    </row>
    <row r="5" spans="1:12" ht="15" customHeight="1" x14ac:dyDescent="0.2">
      <c r="J5" s="3">
        <v>25</v>
      </c>
      <c r="K5" s="3">
        <v>2.5</v>
      </c>
    </row>
    <row r="6" spans="1:12" ht="15" customHeight="1" x14ac:dyDescent="0.2">
      <c r="J6" s="3">
        <v>35</v>
      </c>
      <c r="K6" s="3">
        <v>4</v>
      </c>
      <c r="L6" s="3" t="s">
        <v>5</v>
      </c>
    </row>
    <row r="7" spans="1:12" ht="15" customHeight="1" x14ac:dyDescent="0.2">
      <c r="J7" s="3">
        <v>45</v>
      </c>
      <c r="K7" s="3">
        <v>6</v>
      </c>
      <c r="L7" s="3" t="s">
        <v>5</v>
      </c>
    </row>
    <row r="8" spans="1:12" ht="15" customHeight="1" x14ac:dyDescent="0.2">
      <c r="A8" s="1" t="s">
        <v>6</v>
      </c>
      <c r="J8" s="3">
        <v>65</v>
      </c>
      <c r="K8" s="3">
        <v>10</v>
      </c>
      <c r="L8" s="3" t="s">
        <v>5</v>
      </c>
    </row>
    <row r="9" spans="1:12" ht="15" customHeight="1" x14ac:dyDescent="0.2">
      <c r="J9" s="3">
        <v>90</v>
      </c>
      <c r="K9" s="3">
        <v>16</v>
      </c>
      <c r="L9" s="3" t="s">
        <v>5</v>
      </c>
    </row>
    <row r="10" spans="1:12" ht="15" customHeight="1" x14ac:dyDescent="0.2">
      <c r="J10" s="3">
        <v>120</v>
      </c>
      <c r="K10" s="3">
        <v>25</v>
      </c>
      <c r="L10" s="3" t="s">
        <v>5</v>
      </c>
    </row>
    <row r="11" spans="1:12" ht="15" customHeight="1" x14ac:dyDescent="0.2">
      <c r="A11" s="1" t="s">
        <v>7</v>
      </c>
      <c r="B11" s="4">
        <f>SUM(Verbraucher!H7:H43)</f>
        <v>96.329166666666666</v>
      </c>
      <c r="C11" s="3" t="s">
        <v>8</v>
      </c>
      <c r="J11" s="3">
        <v>160</v>
      </c>
      <c r="K11" s="3">
        <v>35</v>
      </c>
      <c r="L11" s="3" t="s">
        <v>5</v>
      </c>
    </row>
    <row r="12" spans="1:12" ht="15" customHeight="1" x14ac:dyDescent="0.2">
      <c r="A12" s="34" t="s">
        <v>132</v>
      </c>
      <c r="B12">
        <f>SUM(Erzeuger!E2:E1000)/B3</f>
        <v>238</v>
      </c>
      <c r="C12" s="3" t="s">
        <v>8</v>
      </c>
      <c r="J12" s="3">
        <v>210</v>
      </c>
      <c r="K12" s="3">
        <v>50</v>
      </c>
      <c r="L12" s="3" t="s">
        <v>5</v>
      </c>
    </row>
    <row r="13" spans="1:12" ht="15" customHeight="1" x14ac:dyDescent="0.2">
      <c r="A13" s="1" t="s">
        <v>9</v>
      </c>
      <c r="B13">
        <f>SUM(Erzeuger!D3:D7)</f>
        <v>0</v>
      </c>
      <c r="C13" s="3" t="s">
        <v>8</v>
      </c>
      <c r="J13" s="3">
        <v>265</v>
      </c>
      <c r="K13" s="3">
        <v>70</v>
      </c>
      <c r="L13" s="3" t="s">
        <v>5</v>
      </c>
    </row>
    <row r="14" spans="1:12" ht="15" customHeight="1" x14ac:dyDescent="0.2">
      <c r="J14" s="3">
        <v>310</v>
      </c>
      <c r="K14" s="3">
        <v>95</v>
      </c>
      <c r="L14" s="3" t="s">
        <v>5</v>
      </c>
    </row>
    <row r="15" spans="1:12" ht="15" customHeight="1" x14ac:dyDescent="0.2">
      <c r="A15" s="34" t="s">
        <v>133</v>
      </c>
      <c r="B15" s="32">
        <f>(SUM(B12:B13)-B11)</f>
        <v>141.67083333333335</v>
      </c>
      <c r="J15" s="3">
        <v>360</v>
      </c>
      <c r="K15" s="3">
        <v>120</v>
      </c>
      <c r="L15" s="3" t="s">
        <v>5</v>
      </c>
    </row>
    <row r="16" spans="1:12" ht="15" customHeight="1" x14ac:dyDescent="0.2">
      <c r="J16" s="3">
        <v>380</v>
      </c>
      <c r="K16" s="3">
        <v>150</v>
      </c>
      <c r="L16" s="3" t="s">
        <v>5</v>
      </c>
    </row>
    <row r="17" spans="12:12" ht="15" customHeight="1" x14ac:dyDescent="0.2">
      <c r="L17" s="3" t="s">
        <v>5</v>
      </c>
    </row>
    <row r="18" spans="12:12" ht="15" customHeight="1" x14ac:dyDescent="0.2">
      <c r="L18" s="3" t="s">
        <v>5</v>
      </c>
    </row>
    <row r="19" spans="12:12" ht="15" customHeight="1" x14ac:dyDescent="0.2">
      <c r="L19" s="3" t="s">
        <v>5</v>
      </c>
    </row>
  </sheetData>
  <conditionalFormatting sqref="B11">
    <cfRule type="cellIs" dxfId="3" priority="3" operator="greaterThan">
      <formula>$B$12</formula>
    </cfRule>
    <cfRule type="cellIs" dxfId="2" priority="4" operator="greaterThan">
      <formula>$B$12</formula>
    </cfRule>
  </conditionalFormatting>
  <conditionalFormatting sqref="B15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list" allowBlank="1" showInputMessage="1" showErrorMessage="1" prompt="Wähle hier die Betriebsspannung in deinem Bordnetz" sqref="B3" xr:uid="{00000000-0002-0000-0000-000000000000}">
      <formula1>"12,24"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pane ySplit="1" topLeftCell="A2" activePane="bottomLeft" state="frozen"/>
      <selection pane="bottomLeft" activeCell="D11" sqref="D11"/>
    </sheetView>
  </sheetViews>
  <sheetFormatPr baseColWidth="10" defaultColWidth="12.5703125" defaultRowHeight="15" customHeight="1" x14ac:dyDescent="0.2"/>
  <cols>
    <col min="1" max="1" width="13.42578125" customWidth="1"/>
    <col min="2" max="2" width="55.7109375" customWidth="1"/>
    <col min="3" max="3" width="10.140625" customWidth="1"/>
    <col min="4" max="4" width="13" customWidth="1"/>
    <col min="5" max="5" width="18.42578125" customWidth="1"/>
    <col min="6" max="6" width="18" customWidth="1"/>
    <col min="7" max="7" width="5.7109375" bestFit="1" customWidth="1"/>
    <col min="8" max="8" width="19.85546875" bestFit="1" customWidth="1"/>
    <col min="9" max="9" width="23.5703125" bestFit="1" customWidth="1"/>
    <col min="10" max="10" width="21.5703125" bestFit="1" customWidth="1"/>
    <col min="11" max="11" width="20.85546875" customWidth="1"/>
    <col min="12" max="13" width="7.5703125" customWidth="1"/>
    <col min="14" max="14" width="9.85546875" bestFit="1" customWidth="1"/>
    <col min="15" max="15" width="9.42578125" bestFit="1" customWidth="1"/>
    <col min="16" max="16" width="8.85546875" bestFit="1" customWidth="1"/>
    <col min="17" max="26" width="7.5703125" customWidth="1"/>
  </cols>
  <sheetData>
    <row r="1" spans="1:26" ht="12.75" customHeight="1" x14ac:dyDescent="0.2">
      <c r="A1" s="5" t="s">
        <v>10</v>
      </c>
      <c r="B1" s="5" t="s">
        <v>11</v>
      </c>
      <c r="C1" s="5" t="s">
        <v>12</v>
      </c>
      <c r="D1" s="5" t="s">
        <v>13</v>
      </c>
      <c r="E1" s="6" t="s">
        <v>14</v>
      </c>
      <c r="F1" s="5" t="s">
        <v>15</v>
      </c>
      <c r="G1" s="7" t="s">
        <v>16</v>
      </c>
      <c r="H1" s="6" t="s">
        <v>17</v>
      </c>
      <c r="I1" s="5" t="s">
        <v>18</v>
      </c>
      <c r="J1" s="5" t="s">
        <v>19</v>
      </c>
      <c r="K1" s="5" t="s">
        <v>20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hidden="1" customHeight="1" x14ac:dyDescent="0.2">
      <c r="A2" s="21" t="s">
        <v>57</v>
      </c>
      <c r="B2" s="21" t="s">
        <v>111</v>
      </c>
      <c r="C2" s="3" t="s">
        <v>57</v>
      </c>
      <c r="D2" s="3">
        <v>400</v>
      </c>
      <c r="E2" s="8">
        <f>IF(AND(ISBLANK(A2),ISBLANK(B2),ISBLANK(C2)),"",D2/Allgemeines!$B$3)</f>
        <v>33.333333333333336</v>
      </c>
      <c r="F2" s="9">
        <v>0</v>
      </c>
      <c r="G2" s="10">
        <v>0.5</v>
      </c>
      <c r="H2" s="11">
        <f t="shared" ref="H2:H91" si="0">IF(AND(ISBLANK(A2),ISBLANK(B2),ISBLANK(C2)),"",E2*F2*G2)</f>
        <v>0</v>
      </c>
      <c r="I2" s="9">
        <v>0</v>
      </c>
      <c r="J2" s="12">
        <f t="shared" ref="J2:J3" si="1">IF(AND(ISBLANK(D2),ISBLANK(E2),ISBLANK(F2)),"",3%)</f>
        <v>0.03</v>
      </c>
      <c r="K2" s="13" t="e">
        <f ca="1">IF(AND(ISBLANK(A2),ISBLANK(B2),ISBLANK(C2)),"",MAX(_xludf.MINIFS(Allgemeines!$K$3:$K$16,Allgemeines!$J$3:$J$16,_xludf.CONCAT("&gt;",E2)),_xludf.MINIFS(Allgemeines!$K$3:$K$16,Allgemeines!$K$3:$K$16,_xludf.CONCAT("&gt;",(0.0164*E2*2*I2)/(J2*Allgemeines!$B$3)))))</f>
        <v>#NAME?</v>
      </c>
      <c r="N2" s="33" t="s">
        <v>129</v>
      </c>
      <c r="O2" s="33" t="s">
        <v>130</v>
      </c>
      <c r="P2" s="33" t="s">
        <v>131</v>
      </c>
    </row>
    <row r="3" spans="1:26" ht="12.75" hidden="1" customHeight="1" x14ac:dyDescent="0.2">
      <c r="A3" s="21" t="s">
        <v>58</v>
      </c>
      <c r="B3" s="21" t="s">
        <v>113</v>
      </c>
      <c r="C3" s="3" t="s">
        <v>58</v>
      </c>
      <c r="D3" s="3">
        <v>300</v>
      </c>
      <c r="E3" s="8">
        <f>IF(AND(ISBLANK(A3),ISBLANK(B3),ISBLANK(C3)),"",D3/Allgemeines!$B$3)</f>
        <v>25</v>
      </c>
      <c r="F3" s="9">
        <v>24</v>
      </c>
      <c r="G3" s="10">
        <v>0.2</v>
      </c>
      <c r="H3" s="11">
        <f t="shared" si="0"/>
        <v>120</v>
      </c>
      <c r="I3" s="9">
        <v>0</v>
      </c>
      <c r="J3" s="12">
        <f t="shared" si="1"/>
        <v>0.03</v>
      </c>
      <c r="K3" s="13" t="e">
        <f ca="1">IF(AND(ISBLANK(A3),ISBLANK(B3),ISBLANK(C3)),"",MAX(_xludf.MINIFS(Allgemeines!$K$3:$K$16,Allgemeines!$J$3:$J$16,_xludf.CONCAT("&gt;",E3)),_xludf.MINIFS(Allgemeines!$K$3:$K$16,Allgemeines!$K$3:$K$16,_xludf.CONCAT("&gt;",(0.0164*E3*2*I3)/(J3*Allgemeines!$B$3)))))</f>
        <v>#NAME?</v>
      </c>
      <c r="N3" s="32">
        <f>SUM(H2:H6)</f>
        <v>238</v>
      </c>
      <c r="O3" s="32">
        <f>SUM(H7:H43)</f>
        <v>96.329166666666666</v>
      </c>
      <c r="P3" s="32">
        <f>N3-O3</f>
        <v>141.67083333333335</v>
      </c>
    </row>
    <row r="4" spans="1:26" ht="12.75" hidden="1" customHeight="1" x14ac:dyDescent="0.2">
      <c r="A4" s="21" t="s">
        <v>59</v>
      </c>
      <c r="B4" s="21" t="s">
        <v>112</v>
      </c>
      <c r="C4" s="3" t="s">
        <v>59</v>
      </c>
      <c r="D4" s="3">
        <v>200</v>
      </c>
      <c r="E4" s="8">
        <f>IF(AND(ISBLANK(A4),ISBLANK(B4),ISBLANK(C4)),"",D4/Allgemeines!$B$3)</f>
        <v>16.666666666666668</v>
      </c>
      <c r="F4" s="9">
        <v>12</v>
      </c>
      <c r="G4" s="10">
        <v>0.5</v>
      </c>
      <c r="H4" s="11">
        <f t="shared" si="0"/>
        <v>100</v>
      </c>
      <c r="I4" s="9">
        <v>0</v>
      </c>
      <c r="J4" s="12">
        <v>0.05</v>
      </c>
      <c r="K4" s="13" t="e">
        <f ca="1">IF(AND(ISBLANK(A4),ISBLANK(B4),ISBLANK(C4)),"",MAX(_xludf.MINIFS(Allgemeines!$K$3:$K$16,Allgemeines!$J$3:$J$16,_xludf.CONCAT("&gt;",E4)),_xludf.MINIFS(Allgemeines!$K$3:$K$16,Allgemeines!$K$3:$K$16,_xludf.CONCAT("&gt;",(0.0164*E4*2*I4)/(J4*Allgemeines!$B$3)))))</f>
        <v>#NAME?</v>
      </c>
    </row>
    <row r="5" spans="1:26" ht="12.75" hidden="1" customHeight="1" x14ac:dyDescent="0.2">
      <c r="A5" s="30" t="s">
        <v>60</v>
      </c>
      <c r="B5" s="30" t="s">
        <v>126</v>
      </c>
      <c r="C5" s="31" t="s">
        <v>60</v>
      </c>
      <c r="D5" s="3">
        <v>80</v>
      </c>
      <c r="E5" s="8">
        <f>IF(AND(ISBLANK(A5),ISBLANK(B5),ISBLANK(C5)),"",D5/Allgemeines!$B$3)</f>
        <v>6.666666666666667</v>
      </c>
      <c r="F5" s="9">
        <v>2</v>
      </c>
      <c r="G5" s="10">
        <v>0.1</v>
      </c>
      <c r="H5" s="11">
        <f t="shared" ref="H5:H6" si="2">IF(AND(ISBLANK(A5),ISBLANK(B5),ISBLANK(C5)),"",E5*F5*G5)</f>
        <v>1.3333333333333335</v>
      </c>
      <c r="I5" s="9">
        <v>0</v>
      </c>
      <c r="J5" s="12">
        <v>0.05</v>
      </c>
      <c r="K5" s="13" t="e">
        <f ca="1">IF(AND(ISBLANK(A5),ISBLANK(B5),ISBLANK(C5)),"",MAX(_xludf.MINIFS(Allgemeines!$K$3:$K$16,Allgemeines!$J$3:$J$16,_xludf.CONCAT("&gt;",E5)),_xludf.MINIFS(Allgemeines!$K$3:$K$16,Allgemeines!$K$3:$K$16,_xludf.CONCAT("&gt;",(0.0164*E5*2*I5)/(J5*Allgemeines!$B$3)))))</f>
        <v>#NAME?</v>
      </c>
    </row>
    <row r="6" spans="1:26" ht="12.75" hidden="1" customHeight="1" x14ac:dyDescent="0.2">
      <c r="A6" s="30" t="s">
        <v>127</v>
      </c>
      <c r="B6" s="30" t="s">
        <v>128</v>
      </c>
      <c r="C6" s="31" t="s">
        <v>127</v>
      </c>
      <c r="D6" s="3">
        <v>2000</v>
      </c>
      <c r="E6" s="8">
        <f>IF(AND(ISBLANK(A6),ISBLANK(B6),ISBLANK(C6)),"",D6/Allgemeines!$B$3)</f>
        <v>166.66666666666666</v>
      </c>
      <c r="F6" s="9">
        <v>1</v>
      </c>
      <c r="G6" s="10">
        <v>0.1</v>
      </c>
      <c r="H6" s="11">
        <f t="shared" si="2"/>
        <v>16.666666666666668</v>
      </c>
      <c r="I6" s="9">
        <v>0</v>
      </c>
      <c r="J6" s="12"/>
      <c r="K6" s="13"/>
    </row>
    <row r="7" spans="1:26" ht="12.75" customHeight="1" x14ac:dyDescent="0.2">
      <c r="A7" s="22" t="s">
        <v>34</v>
      </c>
      <c r="B7" s="22" t="s">
        <v>106</v>
      </c>
      <c r="C7" s="3" t="s">
        <v>34</v>
      </c>
      <c r="D7" s="3">
        <v>40</v>
      </c>
      <c r="E7" s="8">
        <f>IF(AND(ISBLANK(A7),ISBLANK(B7),ISBLANK(C7)),"",D7/Allgemeines!$B$3)</f>
        <v>3.3333333333333335</v>
      </c>
      <c r="F7" s="9">
        <v>24</v>
      </c>
      <c r="G7" s="10">
        <v>0.5</v>
      </c>
      <c r="H7" s="11">
        <f t="shared" si="0"/>
        <v>40</v>
      </c>
      <c r="I7" s="9">
        <v>4</v>
      </c>
      <c r="J7" s="12">
        <v>7.0000000000000007E-2</v>
      </c>
      <c r="K7" s="13">
        <f>Allgemeines!$K$4</f>
        <v>1.5</v>
      </c>
    </row>
    <row r="8" spans="1:26" ht="12.75" customHeight="1" x14ac:dyDescent="0.2">
      <c r="A8" s="22" t="s">
        <v>35</v>
      </c>
      <c r="B8" s="22" t="s">
        <v>105</v>
      </c>
      <c r="C8" s="3" t="s">
        <v>35</v>
      </c>
      <c r="D8" s="3">
        <v>25</v>
      </c>
      <c r="E8" s="8">
        <f>IF(AND(ISBLANK(A8),ISBLANK(B8),ISBLANK(C8)),"",D8/Allgemeines!$B$3)</f>
        <v>2.0833333333333335</v>
      </c>
      <c r="F8" s="9">
        <v>2</v>
      </c>
      <c r="G8" s="10">
        <v>0.1</v>
      </c>
      <c r="H8" s="11">
        <f t="shared" si="0"/>
        <v>0.41666666666666674</v>
      </c>
      <c r="I8" s="9">
        <v>4</v>
      </c>
      <c r="J8" s="12">
        <v>7.0000000000000007E-2</v>
      </c>
      <c r="K8" s="13">
        <f>Allgemeines!$K$4</f>
        <v>1.5</v>
      </c>
    </row>
    <row r="9" spans="1:26" ht="12.75" customHeight="1" x14ac:dyDescent="0.2">
      <c r="A9" s="22" t="s">
        <v>36</v>
      </c>
      <c r="B9" s="22" t="s">
        <v>107</v>
      </c>
      <c r="C9" s="3" t="s">
        <v>36</v>
      </c>
      <c r="D9" s="3">
        <v>2</v>
      </c>
      <c r="E9" s="8">
        <f>IF(AND(ISBLANK(A9),ISBLANK(B9),ISBLANK(C9)),"",D9/Allgemeines!$B$3)</f>
        <v>0.16666666666666666</v>
      </c>
      <c r="F9" s="9">
        <v>24</v>
      </c>
      <c r="G9" s="10">
        <v>0.4</v>
      </c>
      <c r="H9" s="11">
        <f t="shared" si="0"/>
        <v>1.6</v>
      </c>
      <c r="I9" s="9">
        <v>4</v>
      </c>
      <c r="J9" s="12">
        <v>7.0000000000000007E-2</v>
      </c>
      <c r="K9" s="13">
        <f>Allgemeines!$K$4</f>
        <v>1.5</v>
      </c>
    </row>
    <row r="10" spans="1:26" ht="12.75" customHeight="1" x14ac:dyDescent="0.2">
      <c r="A10" s="22" t="s">
        <v>42</v>
      </c>
      <c r="B10" s="22" t="s">
        <v>108</v>
      </c>
      <c r="C10" s="3" t="s">
        <v>42</v>
      </c>
      <c r="D10" s="3">
        <v>2</v>
      </c>
      <c r="E10" s="8">
        <f>IF(AND(ISBLANK(A10),ISBLANK(B10),ISBLANK(C10)),"",D10/Allgemeines!$B$3)</f>
        <v>0.16666666666666666</v>
      </c>
      <c r="F10" s="9">
        <v>24</v>
      </c>
      <c r="G10" s="10">
        <v>0.4</v>
      </c>
      <c r="H10" s="11">
        <f t="shared" si="0"/>
        <v>1.6</v>
      </c>
      <c r="I10" s="9">
        <v>4</v>
      </c>
      <c r="J10" s="12">
        <f t="shared" ref="J10:J11" si="3">IF(AND(ISBLANK(D10),ISBLANK(E10),ISBLANK(F10)),"",3%)</f>
        <v>0.03</v>
      </c>
      <c r="K10" s="13">
        <f>Allgemeines!$K$4</f>
        <v>1.5</v>
      </c>
    </row>
    <row r="11" spans="1:26" ht="12.75" customHeight="1" x14ac:dyDescent="0.2">
      <c r="A11" s="22" t="s">
        <v>44</v>
      </c>
      <c r="B11" s="22" t="s">
        <v>109</v>
      </c>
      <c r="C11" s="3" t="s">
        <v>44</v>
      </c>
      <c r="D11" s="3">
        <v>80</v>
      </c>
      <c r="E11" s="8">
        <f>IF(AND(ISBLANK(A11),ISBLANK(B11),ISBLANK(C11)),"",D11/Allgemeines!$B$3)</f>
        <v>6.666666666666667</v>
      </c>
      <c r="F11" s="9">
        <v>2</v>
      </c>
      <c r="G11" s="10">
        <v>0.4</v>
      </c>
      <c r="H11" s="11">
        <f t="shared" si="0"/>
        <v>5.3333333333333339</v>
      </c>
      <c r="I11" s="9">
        <v>4</v>
      </c>
      <c r="J11" s="12">
        <f t="shared" si="3"/>
        <v>0.03</v>
      </c>
      <c r="K11" s="13">
        <f>Allgemeines!$K$4</f>
        <v>1.5</v>
      </c>
    </row>
    <row r="12" spans="1:26" ht="12.75" customHeight="1" x14ac:dyDescent="0.2">
      <c r="A12" s="22" t="s">
        <v>104</v>
      </c>
      <c r="B12" s="22" t="s">
        <v>110</v>
      </c>
      <c r="C12" s="3" t="s">
        <v>104</v>
      </c>
      <c r="D12" s="3">
        <v>0</v>
      </c>
      <c r="E12" s="8">
        <f>IF(AND(ISBLANK(A12),ISBLANK(B12),ISBLANK(C12)),"",D12/Allgemeines!$B$3)</f>
        <v>0</v>
      </c>
      <c r="F12" s="9">
        <v>0</v>
      </c>
      <c r="G12" s="10">
        <f t="shared" ref="G12" si="4">IF(AND(ISBLANK(A12),ISBLANK(B12),ISBLANK(C12)),"",100%)</f>
        <v>1</v>
      </c>
      <c r="H12" s="11">
        <f t="shared" si="0"/>
        <v>0</v>
      </c>
      <c r="I12" s="9">
        <v>6</v>
      </c>
      <c r="J12" s="12">
        <v>7.0000000000000007E-2</v>
      </c>
      <c r="K12" s="13">
        <f>Allgemeines!$K$4</f>
        <v>1.5</v>
      </c>
    </row>
    <row r="13" spans="1:26" ht="12.75" customHeight="1" x14ac:dyDescent="0.2">
      <c r="A13" s="22" t="s">
        <v>116</v>
      </c>
      <c r="B13" s="22" t="s">
        <v>117</v>
      </c>
      <c r="C13" s="3" t="s">
        <v>116</v>
      </c>
      <c r="D13" s="3">
        <v>5</v>
      </c>
      <c r="E13" s="8">
        <f>IF(AND(ISBLANK(A13),ISBLANK(B13),ISBLANK(C13)),"",D13/Allgemeines!$B$3)</f>
        <v>0.41666666666666669</v>
      </c>
      <c r="F13" s="9">
        <v>12</v>
      </c>
      <c r="G13" s="10">
        <v>0.5</v>
      </c>
      <c r="H13" s="11">
        <f t="shared" si="0"/>
        <v>2.5</v>
      </c>
      <c r="I13" s="9">
        <v>4</v>
      </c>
      <c r="J13" s="12">
        <v>7.0000000000000007E-2</v>
      </c>
      <c r="K13" s="13">
        <f>Allgemeines!$K$4</f>
        <v>1.5</v>
      </c>
    </row>
    <row r="14" spans="1:26" ht="12.75" customHeight="1" x14ac:dyDescent="0.2">
      <c r="A14" s="23" t="s">
        <v>24</v>
      </c>
      <c r="B14" s="23" t="s">
        <v>66</v>
      </c>
      <c r="C14" s="3" t="s">
        <v>24</v>
      </c>
      <c r="D14" s="3">
        <v>2</v>
      </c>
      <c r="E14" s="8">
        <f>IF(AND(ISBLANK(A14),ISBLANK(B14),ISBLANK(C14)),"",D14/Allgemeines!$B$3)</f>
        <v>0.16666666666666666</v>
      </c>
      <c r="F14" s="9">
        <v>2</v>
      </c>
      <c r="G14" s="10">
        <v>0.2</v>
      </c>
      <c r="H14" s="11">
        <f t="shared" si="0"/>
        <v>6.6666666666666666E-2</v>
      </c>
      <c r="I14" s="9">
        <v>6</v>
      </c>
      <c r="J14" s="12">
        <v>7.0000000000000007E-2</v>
      </c>
      <c r="K14" s="13">
        <f>Allgemeines!$K$4</f>
        <v>1.5</v>
      </c>
    </row>
    <row r="15" spans="1:26" ht="12.75" customHeight="1" x14ac:dyDescent="0.2">
      <c r="A15" s="23" t="s">
        <v>25</v>
      </c>
      <c r="B15" s="23" t="s">
        <v>65</v>
      </c>
      <c r="C15" s="3" t="s">
        <v>24</v>
      </c>
      <c r="D15" s="3">
        <v>5</v>
      </c>
      <c r="E15" s="8">
        <f>IF(AND(ISBLANK(A15),ISBLANK(B15),ISBLANK(C15)),"",D15/Allgemeines!$B$3)</f>
        <v>0.41666666666666669</v>
      </c>
      <c r="F15" s="9">
        <v>1</v>
      </c>
      <c r="G15" s="10">
        <v>0.2</v>
      </c>
      <c r="H15" s="11">
        <f t="shared" si="0"/>
        <v>8.3333333333333343E-2</v>
      </c>
      <c r="I15" s="9">
        <v>6</v>
      </c>
      <c r="J15" s="12">
        <v>7.0000000000000007E-2</v>
      </c>
      <c r="K15" s="13">
        <f>Allgemeines!$K$4</f>
        <v>1.5</v>
      </c>
    </row>
    <row r="16" spans="1:26" ht="12.75" customHeight="1" x14ac:dyDescent="0.2">
      <c r="A16" s="23" t="s">
        <v>26</v>
      </c>
      <c r="B16" s="23" t="s">
        <v>67</v>
      </c>
      <c r="C16" s="3" t="s">
        <v>25</v>
      </c>
      <c r="D16" s="3">
        <v>2</v>
      </c>
      <c r="E16" s="8">
        <f>IF(AND(ISBLANK(A16),ISBLANK(B16),ISBLANK(C16)),"",D16/Allgemeines!$B$3)</f>
        <v>0.16666666666666666</v>
      </c>
      <c r="F16" s="9">
        <v>2</v>
      </c>
      <c r="G16" s="10">
        <v>0.2</v>
      </c>
      <c r="H16" s="11">
        <f t="shared" si="0"/>
        <v>6.6666666666666666E-2</v>
      </c>
      <c r="I16" s="9">
        <v>6</v>
      </c>
      <c r="J16" s="12">
        <f>IF(AND(ISBLANK(D16),ISBLANK(E16),ISBLANK(F16)),"",3%)</f>
        <v>0.03</v>
      </c>
      <c r="K16" s="13">
        <f>Allgemeines!$K$4</f>
        <v>1.5</v>
      </c>
    </row>
    <row r="17" spans="1:11" ht="12.75" customHeight="1" x14ac:dyDescent="0.2">
      <c r="A17" s="23" t="s">
        <v>29</v>
      </c>
      <c r="B17" s="23" t="s">
        <v>79</v>
      </c>
      <c r="C17" s="3" t="s">
        <v>25</v>
      </c>
      <c r="D17" s="3">
        <v>2</v>
      </c>
      <c r="E17" s="8">
        <f>IF(AND(ISBLANK(A17),ISBLANK(B17),ISBLANK(C17)),"",D17/Allgemeines!$B$3)</f>
        <v>0.16666666666666666</v>
      </c>
      <c r="F17" s="9">
        <v>0.5</v>
      </c>
      <c r="G17" s="10">
        <v>0.1</v>
      </c>
      <c r="H17" s="11">
        <f t="shared" si="0"/>
        <v>8.3333333333333332E-3</v>
      </c>
      <c r="I17" s="9">
        <v>5</v>
      </c>
      <c r="J17" s="12">
        <v>0.05</v>
      </c>
      <c r="K17" s="13">
        <f>Allgemeines!$K$4</f>
        <v>1.5</v>
      </c>
    </row>
    <row r="18" spans="1:11" ht="12.75" customHeight="1" x14ac:dyDescent="0.2">
      <c r="A18" s="23" t="s">
        <v>30</v>
      </c>
      <c r="B18" s="23" t="s">
        <v>80</v>
      </c>
      <c r="C18" s="3" t="s">
        <v>24</v>
      </c>
      <c r="D18" s="3">
        <v>2</v>
      </c>
      <c r="E18" s="8">
        <f>IF(AND(ISBLANK(A18),ISBLANK(B18),ISBLANK(C18)),"",D18/Allgemeines!$B$3)</f>
        <v>0.16666666666666666</v>
      </c>
      <c r="F18" s="9">
        <v>1</v>
      </c>
      <c r="G18" s="10">
        <v>0.2</v>
      </c>
      <c r="H18" s="11">
        <f t="shared" si="0"/>
        <v>3.3333333333333333E-2</v>
      </c>
      <c r="I18" s="9">
        <v>5</v>
      </c>
      <c r="J18" s="12">
        <v>7.0000000000000007E-2</v>
      </c>
      <c r="K18" s="13">
        <f>Allgemeines!$K$4</f>
        <v>1.5</v>
      </c>
    </row>
    <row r="19" spans="1:11" ht="12.75" customHeight="1" x14ac:dyDescent="0.2">
      <c r="A19" s="23" t="s">
        <v>33</v>
      </c>
      <c r="B19" s="23" t="s">
        <v>81</v>
      </c>
      <c r="C19" s="3" t="s">
        <v>25</v>
      </c>
      <c r="D19" s="3">
        <v>2</v>
      </c>
      <c r="E19" s="8">
        <f>IF(AND(ISBLANK(A19),ISBLANK(B19),ISBLANK(C19)),"",D19/Allgemeines!$B$3)</f>
        <v>0.16666666666666666</v>
      </c>
      <c r="F19" s="9">
        <v>1</v>
      </c>
      <c r="G19" s="10">
        <v>0.2</v>
      </c>
      <c r="H19" s="11">
        <f t="shared" si="0"/>
        <v>3.3333333333333333E-2</v>
      </c>
      <c r="I19" s="9">
        <v>5</v>
      </c>
      <c r="J19" s="12">
        <f t="shared" ref="J19:J22" si="5">IF(AND(ISBLANK(D19),ISBLANK(E19),ISBLANK(F19)),"",3%)</f>
        <v>0.03</v>
      </c>
      <c r="K19" s="13">
        <f>Allgemeines!$K$4</f>
        <v>1.5</v>
      </c>
    </row>
    <row r="20" spans="1:11" ht="12.75" customHeight="1" x14ac:dyDescent="0.2">
      <c r="A20" s="23" t="s">
        <v>39</v>
      </c>
      <c r="B20" s="23" t="s">
        <v>82</v>
      </c>
      <c r="C20" s="3" t="s">
        <v>25</v>
      </c>
      <c r="D20" s="3">
        <v>5</v>
      </c>
      <c r="E20" s="8">
        <f>IF(AND(ISBLANK(A20),ISBLANK(B20),ISBLANK(C20)),"",D20/Allgemeines!$B$3)</f>
        <v>0.41666666666666669</v>
      </c>
      <c r="F20" s="9">
        <v>1</v>
      </c>
      <c r="G20" s="10">
        <v>0.2</v>
      </c>
      <c r="H20" s="11">
        <f t="shared" si="0"/>
        <v>8.3333333333333343E-2</v>
      </c>
      <c r="I20" s="9">
        <v>5</v>
      </c>
      <c r="J20" s="12">
        <f t="shared" si="5"/>
        <v>0.03</v>
      </c>
      <c r="K20" s="13">
        <f>Allgemeines!$K$4</f>
        <v>1.5</v>
      </c>
    </row>
    <row r="21" spans="1:11" ht="12.75" customHeight="1" x14ac:dyDescent="0.2">
      <c r="A21" s="23" t="s">
        <v>40</v>
      </c>
      <c r="B21" s="23" t="s">
        <v>86</v>
      </c>
      <c r="C21" s="3" t="s">
        <v>24</v>
      </c>
      <c r="D21" s="3">
        <v>2</v>
      </c>
      <c r="E21" s="8">
        <f>IF(AND(ISBLANK(A21),ISBLANK(B21),ISBLANK(C21)),"",D21/Allgemeines!$B$3)</f>
        <v>0.16666666666666666</v>
      </c>
      <c r="F21" s="9">
        <v>1</v>
      </c>
      <c r="G21" s="10">
        <v>0.2</v>
      </c>
      <c r="H21" s="11">
        <f t="shared" si="0"/>
        <v>3.3333333333333333E-2</v>
      </c>
      <c r="I21" s="9">
        <v>3</v>
      </c>
      <c r="J21" s="12">
        <f t="shared" si="5"/>
        <v>0.03</v>
      </c>
      <c r="K21" s="13">
        <f>Allgemeines!$K$4</f>
        <v>1.5</v>
      </c>
    </row>
    <row r="22" spans="1:11" ht="12.75" customHeight="1" x14ac:dyDescent="0.2">
      <c r="A22" s="23" t="s">
        <v>43</v>
      </c>
      <c r="B22" s="23" t="s">
        <v>87</v>
      </c>
      <c r="C22" s="3" t="s">
        <v>24</v>
      </c>
      <c r="D22" s="3">
        <v>5</v>
      </c>
      <c r="E22" s="8">
        <f>IF(AND(ISBLANK(A22),ISBLANK(B22),ISBLANK(C22)),"",D22/Allgemeines!$B$3)</f>
        <v>0.41666666666666669</v>
      </c>
      <c r="F22" s="9">
        <v>1</v>
      </c>
      <c r="G22" s="10">
        <v>0.2</v>
      </c>
      <c r="H22" s="11">
        <f t="shared" si="0"/>
        <v>8.3333333333333343E-2</v>
      </c>
      <c r="I22" s="9">
        <v>3</v>
      </c>
      <c r="J22" s="12">
        <f t="shared" si="5"/>
        <v>0.03</v>
      </c>
      <c r="K22" s="13">
        <f>Allgemeines!$K$4</f>
        <v>1.5</v>
      </c>
    </row>
    <row r="23" spans="1:11" ht="12.75" customHeight="1" x14ac:dyDescent="0.2">
      <c r="A23" s="23" t="s">
        <v>83</v>
      </c>
      <c r="B23" s="23" t="s">
        <v>88</v>
      </c>
      <c r="C23" s="3" t="s">
        <v>25</v>
      </c>
      <c r="D23" s="3">
        <v>2</v>
      </c>
      <c r="E23" s="8">
        <f>IF(AND(ISBLANK(A23),ISBLANK(B23),ISBLANK(C23)),"",D23/Allgemeines!$B$3)</f>
        <v>0.16666666666666666</v>
      </c>
      <c r="F23" s="9">
        <v>1</v>
      </c>
      <c r="G23" s="10">
        <v>0.2</v>
      </c>
      <c r="H23" s="11">
        <f t="shared" si="0"/>
        <v>3.3333333333333333E-2</v>
      </c>
      <c r="I23" s="9">
        <v>3</v>
      </c>
      <c r="J23" s="12">
        <v>0.05</v>
      </c>
      <c r="K23" s="13">
        <f>Allgemeines!$K$4</f>
        <v>1.5</v>
      </c>
    </row>
    <row r="24" spans="1:11" ht="12.75" customHeight="1" x14ac:dyDescent="0.2">
      <c r="A24" s="23" t="s">
        <v>84</v>
      </c>
      <c r="B24" s="23" t="s">
        <v>89</v>
      </c>
      <c r="C24" s="3" t="s">
        <v>26</v>
      </c>
      <c r="D24" s="3">
        <v>2</v>
      </c>
      <c r="E24" s="8">
        <f>IF(AND(ISBLANK(A24),ISBLANK(B24),ISBLANK(C24)),"",D24/Allgemeines!$B$3)</f>
        <v>0.16666666666666666</v>
      </c>
      <c r="F24" s="9">
        <v>3</v>
      </c>
      <c r="G24" s="10">
        <v>0.2</v>
      </c>
      <c r="H24" s="11">
        <f t="shared" si="0"/>
        <v>0.1</v>
      </c>
      <c r="I24" s="9">
        <v>5</v>
      </c>
      <c r="J24" s="12">
        <v>7.0000000000000007E-2</v>
      </c>
      <c r="K24" s="13">
        <f>Allgemeines!$K$4</f>
        <v>1.5</v>
      </c>
    </row>
    <row r="25" spans="1:11" ht="12.75" customHeight="1" x14ac:dyDescent="0.2">
      <c r="A25" s="23" t="s">
        <v>85</v>
      </c>
      <c r="B25" s="23" t="s">
        <v>90</v>
      </c>
      <c r="C25" s="3" t="s">
        <v>26</v>
      </c>
      <c r="D25" s="3">
        <v>5</v>
      </c>
      <c r="E25" s="8">
        <f>IF(AND(ISBLANK(A25),ISBLANK(B25),ISBLANK(C25)),"",D25/Allgemeines!$B$3)</f>
        <v>0.41666666666666669</v>
      </c>
      <c r="F25" s="9">
        <v>1</v>
      </c>
      <c r="G25" s="10">
        <v>0.2</v>
      </c>
      <c r="H25" s="11">
        <f t="shared" si="0"/>
        <v>8.3333333333333343E-2</v>
      </c>
      <c r="I25" s="9">
        <v>5</v>
      </c>
      <c r="J25" s="12">
        <v>7.0000000000000007E-2</v>
      </c>
      <c r="K25" s="13">
        <f>Allgemeines!$K$4</f>
        <v>1.5</v>
      </c>
    </row>
    <row r="26" spans="1:11" ht="12.75" customHeight="1" x14ac:dyDescent="0.2">
      <c r="A26" s="24" t="s">
        <v>21</v>
      </c>
      <c r="B26" s="24" t="s">
        <v>100</v>
      </c>
      <c r="C26" s="3" t="s">
        <v>21</v>
      </c>
      <c r="D26" s="3">
        <v>2</v>
      </c>
      <c r="E26" s="8">
        <f>IF(AND(ISBLANK(A26),ISBLANK(B26),ISBLANK(C26)),"",D26/Allgemeines!$B$3)</f>
        <v>0.16666666666666666</v>
      </c>
      <c r="F26" s="9">
        <v>12</v>
      </c>
      <c r="G26" s="10">
        <v>0.5</v>
      </c>
      <c r="H26" s="11">
        <f t="shared" si="0"/>
        <v>1</v>
      </c>
      <c r="I26" s="9">
        <v>7</v>
      </c>
      <c r="J26" s="12">
        <v>0.05</v>
      </c>
      <c r="K26" s="13">
        <f>Allgemeines!$K$4</f>
        <v>1.5</v>
      </c>
    </row>
    <row r="27" spans="1:11" ht="12.75" customHeight="1" x14ac:dyDescent="0.2">
      <c r="A27" s="24" t="s">
        <v>22</v>
      </c>
      <c r="B27" s="24" t="s">
        <v>28</v>
      </c>
      <c r="C27" s="3" t="s">
        <v>22</v>
      </c>
      <c r="D27" s="3">
        <v>2</v>
      </c>
      <c r="E27" s="8">
        <f>IF(AND(ISBLANK(A27),ISBLANK(B27),ISBLANK(C27)),"",D27/Allgemeines!$B$3)</f>
        <v>0.16666666666666666</v>
      </c>
      <c r="F27" s="9">
        <v>2</v>
      </c>
      <c r="G27" s="10">
        <v>0.1</v>
      </c>
      <c r="H27" s="11">
        <f t="shared" si="0"/>
        <v>3.3333333333333333E-2</v>
      </c>
      <c r="I27" s="9">
        <v>7</v>
      </c>
      <c r="J27" s="12">
        <f>IF(AND(ISBLANK(D27),ISBLANK(E27),ISBLANK(F27)),"",3%)</f>
        <v>0.03</v>
      </c>
      <c r="K27" s="13">
        <f>Allgemeines!$K$4</f>
        <v>1.5</v>
      </c>
    </row>
    <row r="28" spans="1:11" ht="12.75" customHeight="1" x14ac:dyDescent="0.2">
      <c r="A28" s="24" t="s">
        <v>46</v>
      </c>
      <c r="B28" s="24" t="s">
        <v>101</v>
      </c>
      <c r="C28" s="3" t="s">
        <v>46</v>
      </c>
      <c r="D28" s="3">
        <v>2</v>
      </c>
      <c r="E28" s="8">
        <f>IF(AND(ISBLANK(A28),ISBLANK(B28),ISBLANK(C28)),"",D28/Allgemeines!$B$3)</f>
        <v>0.16666666666666666</v>
      </c>
      <c r="F28" s="9">
        <v>12</v>
      </c>
      <c r="G28" s="10">
        <v>0.5</v>
      </c>
      <c r="H28" s="11">
        <f t="shared" si="0"/>
        <v>1</v>
      </c>
      <c r="I28" s="9">
        <v>7</v>
      </c>
      <c r="J28" s="12">
        <v>7.0000000000000007E-2</v>
      </c>
      <c r="K28" s="13">
        <f>Allgemeines!$K$4</f>
        <v>1.5</v>
      </c>
    </row>
    <row r="29" spans="1:11" ht="12.75" customHeight="1" x14ac:dyDescent="0.2">
      <c r="A29" s="24" t="s">
        <v>45</v>
      </c>
      <c r="B29" s="24" t="s">
        <v>102</v>
      </c>
      <c r="C29" s="3" t="s">
        <v>45</v>
      </c>
      <c r="D29" s="3">
        <v>2</v>
      </c>
      <c r="E29" s="8">
        <f>IF(AND(ISBLANK(A29),ISBLANK(B29),ISBLANK(C29)),"",D29/Allgemeines!$B$3)</f>
        <v>0.16666666666666666</v>
      </c>
      <c r="F29" s="9">
        <v>2</v>
      </c>
      <c r="G29" s="10">
        <v>0.1</v>
      </c>
      <c r="H29" s="11">
        <f t="shared" si="0"/>
        <v>3.3333333333333333E-2</v>
      </c>
      <c r="I29" s="9">
        <v>7</v>
      </c>
      <c r="J29" s="12">
        <f>IF(AND(ISBLANK(D29),ISBLANK(E29),ISBLANK(F29)),"",3%)</f>
        <v>0.03</v>
      </c>
      <c r="K29" s="13">
        <f>Allgemeines!$K$4</f>
        <v>1.5</v>
      </c>
    </row>
    <row r="30" spans="1:11" ht="12.75" customHeight="1" x14ac:dyDescent="0.2">
      <c r="A30" s="24" t="s">
        <v>27</v>
      </c>
      <c r="B30" s="24" t="s">
        <v>118</v>
      </c>
      <c r="C30" s="3" t="s">
        <v>27</v>
      </c>
      <c r="D30" s="3">
        <v>2</v>
      </c>
      <c r="E30" s="8">
        <f>IF(AND(ISBLANK(A30),ISBLANK(B30),ISBLANK(C30)),"",D30/Allgemeines!$B$3)</f>
        <v>0.16666666666666666</v>
      </c>
      <c r="F30" s="9">
        <v>12</v>
      </c>
      <c r="G30" s="10">
        <v>0.5</v>
      </c>
      <c r="H30" s="11">
        <f t="shared" si="0"/>
        <v>1</v>
      </c>
      <c r="I30" s="9">
        <v>7</v>
      </c>
      <c r="J30" s="12">
        <v>7.0000000000000007E-2</v>
      </c>
      <c r="K30" s="13">
        <f>Allgemeines!$K$4</f>
        <v>1.5</v>
      </c>
    </row>
    <row r="31" spans="1:11" ht="12.75" customHeight="1" x14ac:dyDescent="0.2">
      <c r="A31" s="19" t="s">
        <v>32</v>
      </c>
      <c r="B31" s="19" t="s">
        <v>69</v>
      </c>
      <c r="C31" s="3" t="s">
        <v>32</v>
      </c>
      <c r="D31" s="3">
        <v>15</v>
      </c>
      <c r="E31" s="8">
        <f>IF(AND(ISBLANK(A31),ISBLANK(B31),ISBLANK(C31)),"",D31/Allgemeines!$B$3)</f>
        <v>1.25</v>
      </c>
      <c r="F31" s="9">
        <v>0.5</v>
      </c>
      <c r="G31" s="10">
        <v>0.05</v>
      </c>
      <c r="H31" s="11">
        <f t="shared" si="0"/>
        <v>3.125E-2</v>
      </c>
      <c r="I31" s="9">
        <v>4</v>
      </c>
      <c r="J31" s="12">
        <v>0.05</v>
      </c>
      <c r="K31" s="13">
        <f>Allgemeines!$K$4</f>
        <v>1.5</v>
      </c>
    </row>
    <row r="32" spans="1:11" ht="12.75" customHeight="1" x14ac:dyDescent="0.2">
      <c r="A32" s="19" t="s">
        <v>68</v>
      </c>
      <c r="B32" s="19" t="s">
        <v>70</v>
      </c>
      <c r="C32" s="3" t="s">
        <v>68</v>
      </c>
      <c r="D32" s="3">
        <v>15</v>
      </c>
      <c r="E32" s="8">
        <f>IF(AND(ISBLANK(A32),ISBLANK(B32),ISBLANK(C32)),"",D32/Allgemeines!$B$3)</f>
        <v>1.25</v>
      </c>
      <c r="F32" s="9">
        <v>0.5</v>
      </c>
      <c r="G32" s="10">
        <v>0.05</v>
      </c>
      <c r="H32" s="11">
        <f t="shared" si="0"/>
        <v>3.125E-2</v>
      </c>
      <c r="I32" s="9">
        <v>5</v>
      </c>
      <c r="J32" s="12">
        <f>IF(AND(ISBLANK(D32),ISBLANK(E32),ISBLANK(F32)),"",3%)</f>
        <v>0.03</v>
      </c>
      <c r="K32" s="13">
        <f>Allgemeines!$K$4</f>
        <v>1.5</v>
      </c>
    </row>
    <row r="33" spans="1:14" ht="12.75" customHeight="1" x14ac:dyDescent="0.2">
      <c r="A33" s="25" t="s">
        <v>23</v>
      </c>
      <c r="B33" s="25" t="s">
        <v>95</v>
      </c>
      <c r="C33" s="3" t="s">
        <v>23</v>
      </c>
      <c r="D33" s="3">
        <v>5</v>
      </c>
      <c r="E33" s="8">
        <f>IF(AND(ISBLANK(A33),ISBLANK(B33),ISBLANK(C33)),"",D33/Allgemeines!$B$3)</f>
        <v>0.41666666666666669</v>
      </c>
      <c r="F33" s="27">
        <v>4</v>
      </c>
      <c r="G33" s="10">
        <v>0.1</v>
      </c>
      <c r="H33" s="11">
        <f t="shared" si="0"/>
        <v>0.16666666666666669</v>
      </c>
      <c r="I33" s="27">
        <v>5</v>
      </c>
      <c r="J33" s="10">
        <f t="shared" ref="J33:J58" si="6">IF(AND(ISBLANK(A33),ISBLANK(B33),ISBLANK(C33)),"",3%)</f>
        <v>0.03</v>
      </c>
      <c r="K33" s="13">
        <f>Allgemeines!$K$4</f>
        <v>1.5</v>
      </c>
    </row>
    <row r="34" spans="1:14" ht="12.75" customHeight="1" x14ac:dyDescent="0.2">
      <c r="A34" s="25" t="s">
        <v>38</v>
      </c>
      <c r="B34" s="25" t="s">
        <v>96</v>
      </c>
      <c r="C34" t="s">
        <v>38</v>
      </c>
      <c r="D34" s="3">
        <v>5</v>
      </c>
      <c r="E34" s="8">
        <f>IF(AND(ISBLANK(A34),ISBLANK(B34),ISBLANK(C34)),"",D34/Allgemeines!$B$3)</f>
        <v>0.41666666666666669</v>
      </c>
      <c r="F34" s="27">
        <v>1</v>
      </c>
      <c r="G34" s="10">
        <v>0.1</v>
      </c>
      <c r="H34" s="11">
        <f t="shared" si="0"/>
        <v>4.1666666666666671E-2</v>
      </c>
      <c r="I34" s="27">
        <v>5</v>
      </c>
      <c r="J34" s="10">
        <f t="shared" si="6"/>
        <v>0.03</v>
      </c>
      <c r="K34" s="13">
        <f>Allgemeines!$K$4</f>
        <v>1.5</v>
      </c>
    </row>
    <row r="35" spans="1:14" ht="12.75" customHeight="1" x14ac:dyDescent="0.2">
      <c r="A35" s="25" t="s">
        <v>41</v>
      </c>
      <c r="B35" s="25" t="s">
        <v>97</v>
      </c>
      <c r="C35" s="3" t="s">
        <v>23</v>
      </c>
      <c r="D35" s="3">
        <v>5</v>
      </c>
      <c r="E35" s="8">
        <f>IF(AND(ISBLANK(A35),ISBLANK(B35),ISBLANK(C35)),"",D35/Allgemeines!$B$3)</f>
        <v>0.41666666666666669</v>
      </c>
      <c r="F35" s="27">
        <v>1</v>
      </c>
      <c r="G35" s="10">
        <v>0.5</v>
      </c>
      <c r="H35" s="11">
        <f t="shared" si="0"/>
        <v>0.20833333333333334</v>
      </c>
      <c r="I35" s="27">
        <v>4</v>
      </c>
      <c r="J35" s="10">
        <f t="shared" si="6"/>
        <v>0.03</v>
      </c>
      <c r="K35" s="13">
        <f>Allgemeines!$K$4</f>
        <v>1.5</v>
      </c>
    </row>
    <row r="36" spans="1:14" ht="12.75" x14ac:dyDescent="0.2">
      <c r="A36" s="25" t="s">
        <v>31</v>
      </c>
      <c r="B36" s="25" t="s">
        <v>98</v>
      </c>
      <c r="C36" s="3" t="s">
        <v>38</v>
      </c>
      <c r="D36" s="3">
        <v>5</v>
      </c>
      <c r="E36" s="8">
        <f>IF(AND(ISBLANK(A36),ISBLANK(B36),ISBLANK(C36)),"",D36/Allgemeines!$B$3)</f>
        <v>0.41666666666666669</v>
      </c>
      <c r="F36" s="27">
        <v>1</v>
      </c>
      <c r="G36" s="10">
        <v>0.1</v>
      </c>
      <c r="H36" s="11">
        <f t="shared" si="0"/>
        <v>4.1666666666666671E-2</v>
      </c>
      <c r="I36" s="27">
        <v>4</v>
      </c>
      <c r="J36" s="10">
        <f t="shared" si="6"/>
        <v>0.03</v>
      </c>
      <c r="K36" s="13">
        <f>Allgemeines!$K$4</f>
        <v>1.5</v>
      </c>
    </row>
    <row r="37" spans="1:14" ht="12.75" x14ac:dyDescent="0.2">
      <c r="A37" s="25" t="s">
        <v>94</v>
      </c>
      <c r="B37" s="25" t="s">
        <v>99</v>
      </c>
      <c r="C37" s="3" t="s">
        <v>41</v>
      </c>
      <c r="D37" s="3">
        <v>5</v>
      </c>
      <c r="E37" s="8">
        <f>IF(AND(ISBLANK(A37),ISBLANK(B37),ISBLANK(C37)),"",D37/Allgemeines!$B$3)</f>
        <v>0.41666666666666669</v>
      </c>
      <c r="F37" s="27">
        <v>1</v>
      </c>
      <c r="G37" s="10">
        <v>0.1</v>
      </c>
      <c r="H37" s="11">
        <f t="shared" si="0"/>
        <v>4.1666666666666671E-2</v>
      </c>
      <c r="I37" s="27">
        <v>6</v>
      </c>
      <c r="J37" s="10">
        <f t="shared" si="6"/>
        <v>0.03</v>
      </c>
      <c r="K37" s="13">
        <f>Allgemeines!$K$4</f>
        <v>1.5</v>
      </c>
    </row>
    <row r="38" spans="1:14" ht="12.75" x14ac:dyDescent="0.2">
      <c r="A38" s="26" t="s">
        <v>71</v>
      </c>
      <c r="B38" s="26" t="s">
        <v>75</v>
      </c>
      <c r="C38" s="3" t="s">
        <v>71</v>
      </c>
      <c r="D38" s="3">
        <v>50</v>
      </c>
      <c r="E38" s="8">
        <f>IF(AND(ISBLANK(A38),ISBLANK(B38),ISBLANK(C38)),"",D38/Allgemeines!$B$3)</f>
        <v>4.166666666666667</v>
      </c>
      <c r="F38" s="27">
        <v>1</v>
      </c>
      <c r="G38" s="10">
        <v>0.01</v>
      </c>
      <c r="H38" s="11">
        <f t="shared" si="0"/>
        <v>4.1666666666666671E-2</v>
      </c>
      <c r="I38" s="27">
        <v>5</v>
      </c>
      <c r="J38" s="10">
        <f t="shared" si="6"/>
        <v>0.03</v>
      </c>
      <c r="K38" s="13">
        <f>Allgemeines!$K$4</f>
        <v>1.5</v>
      </c>
    </row>
    <row r="39" spans="1:14" ht="12.75" customHeight="1" x14ac:dyDescent="0.2">
      <c r="A39" s="26" t="s">
        <v>72</v>
      </c>
      <c r="B39" s="29" t="s">
        <v>125</v>
      </c>
      <c r="C39" s="3" t="s">
        <v>72</v>
      </c>
      <c r="D39" s="3">
        <v>50</v>
      </c>
      <c r="E39" s="8">
        <f>IF(AND(ISBLANK(A39),ISBLANK(B39),ISBLANK(C39)),"",D39/Allgemeines!$B$3)</f>
        <v>4.166666666666667</v>
      </c>
      <c r="F39" s="27">
        <v>24</v>
      </c>
      <c r="G39" s="10">
        <v>0.4</v>
      </c>
      <c r="H39" s="11">
        <f t="shared" si="0"/>
        <v>40</v>
      </c>
      <c r="I39" s="27">
        <v>5</v>
      </c>
      <c r="J39" s="10">
        <f t="shared" si="6"/>
        <v>0.03</v>
      </c>
      <c r="K39" s="13">
        <f>Allgemeines!$K$4</f>
        <v>1.5</v>
      </c>
      <c r="N39">
        <f>0.075*12</f>
        <v>0.89999999999999991</v>
      </c>
    </row>
    <row r="40" spans="1:14" ht="12.75" customHeight="1" x14ac:dyDescent="0.2">
      <c r="A40" s="26" t="s">
        <v>73</v>
      </c>
      <c r="B40" s="26" t="s">
        <v>77</v>
      </c>
      <c r="C40" s="3" t="s">
        <v>71</v>
      </c>
      <c r="D40" s="3">
        <v>50</v>
      </c>
      <c r="E40" s="8">
        <f>IF(AND(ISBLANK(A40),ISBLANK(B40),ISBLANK(C40)),"",D40/Allgemeines!$B$3)</f>
        <v>4.166666666666667</v>
      </c>
      <c r="F40" s="27">
        <v>1</v>
      </c>
      <c r="G40" s="10">
        <v>0.01</v>
      </c>
      <c r="H40" s="11">
        <f t="shared" si="0"/>
        <v>4.1666666666666671E-2</v>
      </c>
      <c r="I40" s="27">
        <v>3</v>
      </c>
      <c r="J40" s="10">
        <f t="shared" si="6"/>
        <v>0.03</v>
      </c>
      <c r="K40" s="13">
        <f>Allgemeines!$K$4</f>
        <v>1.5</v>
      </c>
    </row>
    <row r="41" spans="1:14" ht="12.75" customHeight="1" x14ac:dyDescent="0.2">
      <c r="A41" s="26" t="s">
        <v>74</v>
      </c>
      <c r="B41" s="26" t="s">
        <v>78</v>
      </c>
      <c r="C41" s="3" t="s">
        <v>72</v>
      </c>
      <c r="D41" s="3">
        <v>50</v>
      </c>
      <c r="E41" s="8">
        <f>IF(AND(ISBLANK(A41),ISBLANK(B41),ISBLANK(C41)),"",D41/Allgemeines!$B$3)</f>
        <v>4.166666666666667</v>
      </c>
      <c r="F41" s="27">
        <v>1</v>
      </c>
      <c r="G41" s="10">
        <v>0.01</v>
      </c>
      <c r="H41" s="11">
        <f t="shared" si="0"/>
        <v>4.1666666666666671E-2</v>
      </c>
      <c r="I41" s="27">
        <v>3</v>
      </c>
      <c r="J41" s="10">
        <f t="shared" si="6"/>
        <v>0.03</v>
      </c>
      <c r="K41" s="13">
        <f>Allgemeines!$K$4</f>
        <v>1.5</v>
      </c>
    </row>
    <row r="42" spans="1:14" ht="12.75" customHeight="1" x14ac:dyDescent="0.2">
      <c r="A42" s="20" t="s">
        <v>37</v>
      </c>
      <c r="B42" s="20" t="s">
        <v>92</v>
      </c>
      <c r="C42" s="3" t="s">
        <v>37</v>
      </c>
      <c r="D42" s="3">
        <v>50</v>
      </c>
      <c r="E42" s="8">
        <f>IF(AND(ISBLANK(A42),ISBLANK(B42),ISBLANK(C42)),"",D42/Allgemeines!$B$3)</f>
        <v>4.166666666666667</v>
      </c>
      <c r="F42" s="27">
        <v>0.5</v>
      </c>
      <c r="G42" s="10">
        <v>0.1</v>
      </c>
      <c r="H42" s="11">
        <f t="shared" si="0"/>
        <v>0.20833333333333337</v>
      </c>
      <c r="I42" s="27">
        <v>5</v>
      </c>
      <c r="J42" s="10">
        <f t="shared" si="6"/>
        <v>0.03</v>
      </c>
      <c r="K42" s="13">
        <f>Allgemeines!$K$4</f>
        <v>1.5</v>
      </c>
    </row>
    <row r="43" spans="1:14" ht="12.75" customHeight="1" x14ac:dyDescent="0.2">
      <c r="A43" s="20" t="s">
        <v>91</v>
      </c>
      <c r="B43" s="20" t="s">
        <v>93</v>
      </c>
      <c r="C43" s="3" t="s">
        <v>91</v>
      </c>
      <c r="D43" s="3">
        <v>50</v>
      </c>
      <c r="E43" s="8">
        <f>IF(AND(ISBLANK(A43),ISBLANK(B43),ISBLANK(C43)),"",D43/Allgemeines!$B$3)</f>
        <v>4.166666666666667</v>
      </c>
      <c r="F43" s="27">
        <v>0.5</v>
      </c>
      <c r="G43" s="10">
        <v>0.1</v>
      </c>
      <c r="H43" s="11">
        <f t="shared" si="0"/>
        <v>0.20833333333333337</v>
      </c>
      <c r="I43" s="27">
        <v>5</v>
      </c>
      <c r="J43" s="10">
        <f t="shared" si="6"/>
        <v>0.03</v>
      </c>
      <c r="K43" s="13">
        <f>Allgemeines!$K$4</f>
        <v>1.5</v>
      </c>
    </row>
    <row r="44" spans="1:14" ht="12.75" customHeight="1" x14ac:dyDescent="0.2">
      <c r="E44" s="8" t="str">
        <f>IF(AND(ISBLANK(A44),ISBLANK(B44),ISBLANK(C44)),"",D44/Allgemeines!$B$3)</f>
        <v/>
      </c>
      <c r="G44" s="10" t="str">
        <f t="shared" ref="G44:G100" si="7">IF(AND(ISBLANK(A44),ISBLANK(B44),ISBLANK(C44)),"",100%)</f>
        <v/>
      </c>
      <c r="H44" s="11" t="str">
        <f t="shared" si="0"/>
        <v/>
      </c>
      <c r="J44" s="10" t="str">
        <f t="shared" si="6"/>
        <v/>
      </c>
      <c r="K44" s="13" t="str">
        <f>IF(AND(ISBLANK(A44),ISBLANK(B44),ISBLANK(C44)),"",MAX(_xludf.MINIFS(Allgemeines!$K$3:$K$16,Allgemeines!$J$3:$J$16,_xludf.CONCAT("&gt;",E44)),_xludf.MINIFS(Allgemeines!$K$3:$K$16,Allgemeines!$K$3:$K$16,_xludf.CONCAT("&gt;",(0.0164*E44*2*I44)/(J44*Allgemeines!$B$3)))))</f>
        <v/>
      </c>
    </row>
    <row r="45" spans="1:14" ht="12.75" customHeight="1" x14ac:dyDescent="0.2">
      <c r="E45" s="8" t="str">
        <f>IF(AND(ISBLANK(A45),ISBLANK(B45),ISBLANK(C45)),"",D45/Allgemeines!$B$3)</f>
        <v/>
      </c>
      <c r="G45" s="10" t="str">
        <f t="shared" si="7"/>
        <v/>
      </c>
      <c r="H45" s="11" t="str">
        <f t="shared" si="0"/>
        <v/>
      </c>
      <c r="J45" s="10" t="str">
        <f t="shared" si="6"/>
        <v/>
      </c>
      <c r="K45" s="13" t="str">
        <f>IF(AND(ISBLANK(A45),ISBLANK(B45),ISBLANK(C45)),"",MAX(_xludf.MINIFS(Allgemeines!$K$3:$K$16,Allgemeines!$J$3:$J$16,_xludf.CONCAT("&gt;",E45)),_xludf.MINIFS(Allgemeines!$K$3:$K$16,Allgemeines!$K$3:$K$16,_xludf.CONCAT("&gt;",(0.0164*E45*2*I45)/(J45*Allgemeines!$B$3)))))</f>
        <v/>
      </c>
    </row>
    <row r="46" spans="1:14" ht="12.75" customHeight="1" x14ac:dyDescent="0.2">
      <c r="E46" s="8" t="str">
        <f>IF(AND(ISBLANK(A46),ISBLANK(B46),ISBLANK(C46)),"",D46/Allgemeines!$B$3)</f>
        <v/>
      </c>
      <c r="G46" s="10" t="str">
        <f t="shared" si="7"/>
        <v/>
      </c>
      <c r="H46" s="11" t="str">
        <f t="shared" si="0"/>
        <v/>
      </c>
      <c r="J46" s="10" t="str">
        <f t="shared" si="6"/>
        <v/>
      </c>
      <c r="K46" s="13" t="str">
        <f>IF(AND(ISBLANK(A46),ISBLANK(B46),ISBLANK(C46)),"",MAX(_xludf.MINIFS(Allgemeines!$K$3:$K$16,Allgemeines!$J$3:$J$16,_xludf.CONCAT("&gt;",E46)),_xludf.MINIFS(Allgemeines!$K$3:$K$16,Allgemeines!$K$3:$K$16,_xludf.CONCAT("&gt;",(0.0164*E46*2*I46)/(J46*Allgemeines!$B$3)))))</f>
        <v/>
      </c>
    </row>
    <row r="47" spans="1:14" ht="12.75" customHeight="1" x14ac:dyDescent="0.2">
      <c r="E47" s="8" t="str">
        <f>IF(AND(ISBLANK(A47),ISBLANK(B47),ISBLANK(C47)),"",D47/Allgemeines!$B$3)</f>
        <v/>
      </c>
      <c r="G47" s="10" t="str">
        <f t="shared" si="7"/>
        <v/>
      </c>
      <c r="H47" s="11" t="str">
        <f t="shared" si="0"/>
        <v/>
      </c>
      <c r="J47" s="10" t="str">
        <f t="shared" si="6"/>
        <v/>
      </c>
      <c r="K47" s="13" t="str">
        <f>IF(AND(ISBLANK(A47),ISBLANK(B47),ISBLANK(C47)),"",MAX(_xludf.MINIFS(Allgemeines!$K$3:$K$16,Allgemeines!$J$3:$J$16,_xludf.CONCAT("&gt;",E47)),_xludf.MINIFS(Allgemeines!$K$3:$K$16,Allgemeines!$K$3:$K$16,_xludf.CONCAT("&gt;",(0.0164*E47*2*I47)/(J47*Allgemeines!$B$3)))))</f>
        <v/>
      </c>
    </row>
    <row r="48" spans="1:14" ht="12.75" x14ac:dyDescent="0.2">
      <c r="E48" s="8" t="str">
        <f>IF(AND(ISBLANK(A48),ISBLANK(B48),ISBLANK(C48)),"",D48/Allgemeines!$B$3)</f>
        <v/>
      </c>
      <c r="G48" s="10" t="str">
        <f t="shared" si="7"/>
        <v/>
      </c>
      <c r="H48" s="11" t="str">
        <f t="shared" si="0"/>
        <v/>
      </c>
      <c r="J48" s="10" t="str">
        <f t="shared" si="6"/>
        <v/>
      </c>
      <c r="K48" s="13" t="str">
        <f>IF(AND(ISBLANK(A48),ISBLANK(B48),ISBLANK(C48)),"",MAX(_xludf.MINIFS(Allgemeines!$K$3:$K$16,Allgemeines!$J$3:$J$16,_xludf.CONCAT("&gt;",E48)),_xludf.MINIFS(Allgemeines!$K$3:$K$16,Allgemeines!$K$3:$K$16,_xludf.CONCAT("&gt;",(0.0164*E48*2*I48)/(J48*Allgemeines!$B$3)))))</f>
        <v/>
      </c>
    </row>
    <row r="49" spans="5:11" ht="12.75" customHeight="1" x14ac:dyDescent="0.2">
      <c r="E49" s="8" t="str">
        <f>IF(AND(ISBLANK(A49),ISBLANK(B49),ISBLANK(C49)),"",D49/Allgemeines!$B$3)</f>
        <v/>
      </c>
      <c r="G49" s="10" t="str">
        <f t="shared" si="7"/>
        <v/>
      </c>
      <c r="H49" s="11" t="str">
        <f t="shared" si="0"/>
        <v/>
      </c>
      <c r="J49" s="10" t="str">
        <f t="shared" si="6"/>
        <v/>
      </c>
      <c r="K49" s="13" t="str">
        <f>IF(AND(ISBLANK(A49),ISBLANK(B49),ISBLANK(C49)),"",MAX(_xludf.MINIFS(Allgemeines!$K$3:$K$16,Allgemeines!$J$3:$J$16,_xludf.CONCAT("&gt;",E49)),_xludf.MINIFS(Allgemeines!$K$3:$K$16,Allgemeines!$K$3:$K$16,_xludf.CONCAT("&gt;",(0.0164*E49*2*I49)/(J49*Allgemeines!$B$3)))))</f>
        <v/>
      </c>
    </row>
    <row r="50" spans="5:11" ht="12.75" customHeight="1" x14ac:dyDescent="0.2">
      <c r="E50" s="8" t="str">
        <f>IF(AND(ISBLANK(A50),ISBLANK(B50),ISBLANK(C50)),"",D50/Allgemeines!$B$3)</f>
        <v/>
      </c>
      <c r="G50" s="10" t="str">
        <f t="shared" si="7"/>
        <v/>
      </c>
      <c r="H50" s="11" t="str">
        <f t="shared" si="0"/>
        <v/>
      </c>
      <c r="J50" s="10" t="str">
        <f t="shared" si="6"/>
        <v/>
      </c>
      <c r="K50" s="13" t="str">
        <f>IF(AND(ISBLANK(A50),ISBLANK(B50),ISBLANK(C50)),"",MAX(_xludf.MINIFS(Allgemeines!$K$3:$K$16,Allgemeines!$J$3:$J$16,_xludf.CONCAT("&gt;",E50)),_xludf.MINIFS(Allgemeines!$K$3:$K$16,Allgemeines!$K$3:$K$16,_xludf.CONCAT("&gt;",(0.0164*E50*2*I50)/(J50*Allgemeines!$B$3)))))</f>
        <v/>
      </c>
    </row>
    <row r="51" spans="5:11" ht="12.75" customHeight="1" x14ac:dyDescent="0.2">
      <c r="E51" s="8" t="str">
        <f>IF(AND(ISBLANK(A51),ISBLANK(B51),ISBLANK(C51)),"",D51/Allgemeines!$B$3)</f>
        <v/>
      </c>
      <c r="G51" s="10" t="str">
        <f t="shared" si="7"/>
        <v/>
      </c>
      <c r="H51" s="11" t="str">
        <f t="shared" si="0"/>
        <v/>
      </c>
      <c r="J51" s="10" t="str">
        <f t="shared" si="6"/>
        <v/>
      </c>
      <c r="K51" s="13" t="str">
        <f>IF(AND(ISBLANK(A51),ISBLANK(B51),ISBLANK(C51)),"",MAX(_xludf.MINIFS(Allgemeines!$K$3:$K$16,Allgemeines!$J$3:$J$16,_xludf.CONCAT("&gt;",E51)),_xludf.MINIFS(Allgemeines!$K$3:$K$16,Allgemeines!$K$3:$K$16,_xludf.CONCAT("&gt;",(0.0164*E51*2*I51)/(J51*Allgemeines!$B$3)))))</f>
        <v/>
      </c>
    </row>
    <row r="52" spans="5:11" ht="12.75" customHeight="1" x14ac:dyDescent="0.2">
      <c r="E52" s="8" t="str">
        <f>IF(AND(ISBLANK(A52),ISBLANK(B52),ISBLANK(C52)),"",D52/Allgemeines!$B$3)</f>
        <v/>
      </c>
      <c r="G52" s="10" t="str">
        <f t="shared" si="7"/>
        <v/>
      </c>
      <c r="H52" s="11" t="str">
        <f t="shared" si="0"/>
        <v/>
      </c>
      <c r="J52" s="10" t="str">
        <f t="shared" si="6"/>
        <v/>
      </c>
      <c r="K52" s="13" t="str">
        <f>IF(AND(ISBLANK(A52),ISBLANK(B52),ISBLANK(C52)),"",MAX(_xludf.MINIFS(Allgemeines!$K$3:$K$16,Allgemeines!$J$3:$J$16,_xludf.CONCAT("&gt;",E52)),_xludf.MINIFS(Allgemeines!$K$3:$K$16,Allgemeines!$K$3:$K$16,_xludf.CONCAT("&gt;",(0.0164*E52*2*I52)/(J52*Allgemeines!$B$3)))))</f>
        <v/>
      </c>
    </row>
    <row r="53" spans="5:11" ht="12.75" customHeight="1" x14ac:dyDescent="0.2">
      <c r="E53" s="8" t="str">
        <f>IF(AND(ISBLANK(A53),ISBLANK(B53),ISBLANK(C53)),"",D53/Allgemeines!$B$3)</f>
        <v/>
      </c>
      <c r="G53" s="10" t="str">
        <f t="shared" si="7"/>
        <v/>
      </c>
      <c r="H53" s="11" t="str">
        <f t="shared" si="0"/>
        <v/>
      </c>
      <c r="J53" s="10" t="str">
        <f t="shared" si="6"/>
        <v/>
      </c>
      <c r="K53" s="13" t="str">
        <f>IF(AND(ISBLANK(A53),ISBLANK(B53),ISBLANK(C53)),"",MAX(_xludf.MINIFS(Allgemeines!$K$3:$K$16,Allgemeines!$J$3:$J$16,_xludf.CONCAT("&gt;",E53)),_xludf.MINIFS(Allgemeines!$K$3:$K$16,Allgemeines!$K$3:$K$16,_xludf.CONCAT("&gt;",L53))))</f>
        <v/>
      </c>
    </row>
    <row r="54" spans="5:11" ht="12.75" customHeight="1" x14ac:dyDescent="0.2">
      <c r="E54" s="8" t="str">
        <f>IF(AND(ISBLANK(A54),ISBLANK(B54),ISBLANK(C54)),"",D54/Allgemeines!$B$3)</f>
        <v/>
      </c>
      <c r="G54" s="10" t="str">
        <f t="shared" si="7"/>
        <v/>
      </c>
      <c r="H54" s="11" t="str">
        <f t="shared" si="0"/>
        <v/>
      </c>
      <c r="J54" s="10" t="str">
        <f t="shared" si="6"/>
        <v/>
      </c>
      <c r="K54" s="13"/>
    </row>
    <row r="55" spans="5:11" ht="12.75" x14ac:dyDescent="0.2">
      <c r="E55" s="8" t="str">
        <f>IF(AND(ISBLANK(A55),ISBLANK(B55),ISBLANK(C55)),"",D55/Allgemeines!$B$3)</f>
        <v/>
      </c>
      <c r="G55" s="10" t="str">
        <f t="shared" si="7"/>
        <v/>
      </c>
      <c r="H55" s="11" t="str">
        <f t="shared" si="0"/>
        <v/>
      </c>
      <c r="J55" s="10" t="str">
        <f t="shared" si="6"/>
        <v/>
      </c>
      <c r="K55" s="13"/>
    </row>
    <row r="56" spans="5:11" ht="12.75" x14ac:dyDescent="0.2">
      <c r="E56" s="8" t="str">
        <f>IF(AND(ISBLANK(A56),ISBLANK(B56),ISBLANK(C56)),"",D56/Allgemeines!$B$3)</f>
        <v/>
      </c>
      <c r="G56" s="10" t="str">
        <f t="shared" si="7"/>
        <v/>
      </c>
      <c r="H56" s="11" t="str">
        <f t="shared" si="0"/>
        <v/>
      </c>
      <c r="J56" s="10" t="str">
        <f t="shared" si="6"/>
        <v/>
      </c>
      <c r="K56" s="13"/>
    </row>
    <row r="57" spans="5:11" ht="12.75" customHeight="1" x14ac:dyDescent="0.2">
      <c r="E57" s="8" t="str">
        <f>IF(AND(ISBLANK(A57),ISBLANK(B57),ISBLANK(C57)),"",D57/Allgemeines!$B$3)</f>
        <v/>
      </c>
      <c r="G57" s="10" t="str">
        <f t="shared" si="7"/>
        <v/>
      </c>
      <c r="H57" s="11" t="str">
        <f t="shared" si="0"/>
        <v/>
      </c>
      <c r="J57" s="10" t="str">
        <f t="shared" si="6"/>
        <v/>
      </c>
      <c r="K57" s="13"/>
    </row>
    <row r="58" spans="5:11" ht="12.75" customHeight="1" x14ac:dyDescent="0.2">
      <c r="E58" s="8" t="str">
        <f>IF(AND(ISBLANK(A58),ISBLANK(B58),ISBLANK(C58)),"",D58/Allgemeines!$B$3)</f>
        <v/>
      </c>
      <c r="G58" s="10" t="str">
        <f t="shared" si="7"/>
        <v/>
      </c>
      <c r="H58" s="11" t="str">
        <f t="shared" si="0"/>
        <v/>
      </c>
      <c r="J58" s="10" t="str">
        <f t="shared" si="6"/>
        <v/>
      </c>
      <c r="K58" s="13"/>
    </row>
    <row r="59" spans="5:11" ht="12.75" customHeight="1" x14ac:dyDescent="0.2">
      <c r="E59" s="8" t="str">
        <f>IF(AND(ISBLANK(A59),ISBLANK(B59),ISBLANK(C59)),"",D59/Allgemeines!$B$3)</f>
        <v/>
      </c>
      <c r="G59" s="10" t="str">
        <f t="shared" si="7"/>
        <v/>
      </c>
      <c r="H59" s="11" t="str">
        <f t="shared" si="0"/>
        <v/>
      </c>
      <c r="K59" s="13"/>
    </row>
    <row r="60" spans="5:11" ht="12.75" customHeight="1" x14ac:dyDescent="0.2">
      <c r="E60" s="8" t="str">
        <f>IF(AND(ISBLANK(A60),ISBLANK(B60),ISBLANK(C60)),"",D60/Allgemeines!$B$3)</f>
        <v/>
      </c>
      <c r="G60" s="10" t="str">
        <f t="shared" si="7"/>
        <v/>
      </c>
      <c r="H60" s="11" t="str">
        <f t="shared" si="0"/>
        <v/>
      </c>
      <c r="K60" s="13"/>
    </row>
    <row r="61" spans="5:11" ht="12.75" customHeight="1" x14ac:dyDescent="0.2">
      <c r="E61" s="8" t="str">
        <f>IF(AND(ISBLANK(A61),ISBLANK(B61),ISBLANK(C61)),"",D61/Allgemeines!$B$3)</f>
        <v/>
      </c>
      <c r="G61" s="10" t="str">
        <f t="shared" si="7"/>
        <v/>
      </c>
      <c r="H61" s="11" t="str">
        <f t="shared" si="0"/>
        <v/>
      </c>
      <c r="K61" s="13"/>
    </row>
    <row r="62" spans="5:11" ht="12.75" customHeight="1" x14ac:dyDescent="0.2">
      <c r="E62" s="8" t="str">
        <f>IF(AND(ISBLANK(A62),ISBLANK(B62),ISBLANK(C62)),"",D62/Allgemeines!$B$3)</f>
        <v/>
      </c>
      <c r="G62" s="10" t="str">
        <f t="shared" si="7"/>
        <v/>
      </c>
      <c r="H62" s="11" t="str">
        <f t="shared" si="0"/>
        <v/>
      </c>
      <c r="K62" s="13"/>
    </row>
    <row r="63" spans="5:11" ht="12.75" customHeight="1" x14ac:dyDescent="0.2">
      <c r="E63" s="8" t="str">
        <f>IF(AND(ISBLANK(A63),ISBLANK(B63),ISBLANK(C63)),"",D63/Allgemeines!$B$3)</f>
        <v/>
      </c>
      <c r="G63" s="10" t="str">
        <f t="shared" si="7"/>
        <v/>
      </c>
      <c r="H63" s="11" t="str">
        <f t="shared" si="0"/>
        <v/>
      </c>
      <c r="K63" s="13"/>
    </row>
    <row r="64" spans="5:11" ht="12.75" customHeight="1" x14ac:dyDescent="0.2">
      <c r="E64" s="8" t="str">
        <f>IF(AND(ISBLANK(A64),ISBLANK(B64),ISBLANK(C64)),"",D64/Allgemeines!$B$3)</f>
        <v/>
      </c>
      <c r="G64" s="10" t="str">
        <f t="shared" si="7"/>
        <v/>
      </c>
      <c r="H64" s="11" t="str">
        <f t="shared" si="0"/>
        <v/>
      </c>
      <c r="K64" s="13"/>
    </row>
    <row r="65" spans="5:11" ht="12.75" customHeight="1" x14ac:dyDescent="0.2">
      <c r="E65" s="8" t="str">
        <f>IF(AND(ISBLANK(A65),ISBLANK(B65),ISBLANK(C65)),"",D65/Allgemeines!$B$3)</f>
        <v/>
      </c>
      <c r="G65" s="10" t="str">
        <f t="shared" si="7"/>
        <v/>
      </c>
      <c r="H65" s="11" t="str">
        <f t="shared" si="0"/>
        <v/>
      </c>
      <c r="K65" s="13"/>
    </row>
    <row r="66" spans="5:11" ht="12.75" customHeight="1" x14ac:dyDescent="0.2">
      <c r="E66" s="8" t="str">
        <f>IF(AND(ISBLANK(A66),ISBLANK(B66),ISBLANK(C66)),"",D66/Allgemeines!$B$3)</f>
        <v/>
      </c>
      <c r="G66" s="10" t="str">
        <f t="shared" si="7"/>
        <v/>
      </c>
      <c r="H66" s="11" t="str">
        <f t="shared" si="0"/>
        <v/>
      </c>
      <c r="K66" s="13"/>
    </row>
    <row r="67" spans="5:11" ht="12.75" customHeight="1" x14ac:dyDescent="0.2">
      <c r="E67" s="8" t="str">
        <f>IF(AND(ISBLANK(A67),ISBLANK(B67),ISBLANK(C67)),"",D67/Allgemeines!$B$3)</f>
        <v/>
      </c>
      <c r="G67" s="10" t="str">
        <f t="shared" si="7"/>
        <v/>
      </c>
      <c r="H67" s="11" t="str">
        <f t="shared" si="0"/>
        <v/>
      </c>
      <c r="K67" s="13"/>
    </row>
    <row r="68" spans="5:11" ht="12.75" customHeight="1" x14ac:dyDescent="0.2">
      <c r="E68" s="8" t="str">
        <f>IF(AND(ISBLANK(A68),ISBLANK(B68),ISBLANK(C68)),"",D68/Allgemeines!$B$3)</f>
        <v/>
      </c>
      <c r="G68" s="10" t="str">
        <f t="shared" si="7"/>
        <v/>
      </c>
      <c r="H68" s="11" t="str">
        <f t="shared" si="0"/>
        <v/>
      </c>
      <c r="K68" s="13"/>
    </row>
    <row r="69" spans="5:11" ht="12.75" customHeight="1" x14ac:dyDescent="0.2">
      <c r="E69" s="8" t="str">
        <f>IF(AND(ISBLANK(A69),ISBLANK(B69),ISBLANK(C69)),"",D69/Allgemeines!$B$3)</f>
        <v/>
      </c>
      <c r="G69" s="10" t="str">
        <f t="shared" si="7"/>
        <v/>
      </c>
      <c r="H69" s="11" t="str">
        <f t="shared" si="0"/>
        <v/>
      </c>
      <c r="K69" s="13"/>
    </row>
    <row r="70" spans="5:11" ht="12.75" customHeight="1" x14ac:dyDescent="0.2">
      <c r="E70" s="8" t="str">
        <f>IF(AND(ISBLANK(A70),ISBLANK(B70),ISBLANK(C70)),"",D70/Allgemeines!$B$3)</f>
        <v/>
      </c>
      <c r="G70" s="10" t="str">
        <f t="shared" si="7"/>
        <v/>
      </c>
      <c r="H70" s="11" t="str">
        <f t="shared" si="0"/>
        <v/>
      </c>
      <c r="K70" s="13"/>
    </row>
    <row r="71" spans="5:11" ht="12.75" customHeight="1" x14ac:dyDescent="0.2">
      <c r="E71" s="8" t="str">
        <f>IF(AND(ISBLANK(A71),ISBLANK(B71),ISBLANK(C71)),"",D71/Allgemeines!$B$3)</f>
        <v/>
      </c>
      <c r="G71" s="10" t="str">
        <f t="shared" si="7"/>
        <v/>
      </c>
      <c r="H71" s="11" t="str">
        <f t="shared" si="0"/>
        <v/>
      </c>
      <c r="K71" s="13"/>
    </row>
    <row r="72" spans="5:11" ht="12.75" customHeight="1" x14ac:dyDescent="0.2">
      <c r="E72" s="8" t="str">
        <f>IF(AND(ISBLANK(A72),ISBLANK(B72),ISBLANK(C72)),"",D72/Allgemeines!$B$3)</f>
        <v/>
      </c>
      <c r="G72" s="10" t="str">
        <f t="shared" si="7"/>
        <v/>
      </c>
      <c r="H72" s="11" t="str">
        <f t="shared" si="0"/>
        <v/>
      </c>
      <c r="K72" s="13"/>
    </row>
    <row r="73" spans="5:11" ht="12.75" customHeight="1" x14ac:dyDescent="0.2">
      <c r="E73" s="8" t="str">
        <f>IF(AND(ISBLANK(A73),ISBLANK(B73),ISBLANK(C73)),"",D73/Allgemeines!$B$3)</f>
        <v/>
      </c>
      <c r="G73" s="10" t="str">
        <f t="shared" si="7"/>
        <v/>
      </c>
      <c r="H73" s="11" t="str">
        <f t="shared" si="0"/>
        <v/>
      </c>
      <c r="K73" s="13"/>
    </row>
    <row r="74" spans="5:11" ht="12.75" customHeight="1" x14ac:dyDescent="0.2">
      <c r="E74" s="8" t="str">
        <f>IF(AND(ISBLANK(A74),ISBLANK(B74),ISBLANK(C74)),"",D74/Allgemeines!$B$3)</f>
        <v/>
      </c>
      <c r="G74" s="10" t="str">
        <f t="shared" si="7"/>
        <v/>
      </c>
      <c r="H74" s="11" t="str">
        <f t="shared" si="0"/>
        <v/>
      </c>
      <c r="K74" s="13"/>
    </row>
    <row r="75" spans="5:11" ht="12.75" customHeight="1" x14ac:dyDescent="0.2">
      <c r="E75" s="8" t="str">
        <f>IF(AND(ISBLANK(A75),ISBLANK(B75),ISBLANK(C75)),"",D75/Allgemeines!$B$3)</f>
        <v/>
      </c>
      <c r="G75" s="10" t="str">
        <f t="shared" si="7"/>
        <v/>
      </c>
      <c r="H75" s="11" t="str">
        <f t="shared" si="0"/>
        <v/>
      </c>
      <c r="K75" s="13"/>
    </row>
    <row r="76" spans="5:11" ht="12.75" customHeight="1" x14ac:dyDescent="0.2">
      <c r="E76" s="8" t="str">
        <f>IF(AND(ISBLANK(A76),ISBLANK(B76),ISBLANK(C76)),"",D76/Allgemeines!$B$3)</f>
        <v/>
      </c>
      <c r="G76" s="10" t="str">
        <f t="shared" si="7"/>
        <v/>
      </c>
      <c r="H76" s="11" t="str">
        <f t="shared" si="0"/>
        <v/>
      </c>
      <c r="K76" s="13"/>
    </row>
    <row r="77" spans="5:11" ht="12.75" customHeight="1" x14ac:dyDescent="0.2">
      <c r="E77" s="8" t="str">
        <f>IF(AND(ISBLANK(A77),ISBLANK(B77),ISBLANK(C77)),"",D77/Allgemeines!$B$3)</f>
        <v/>
      </c>
      <c r="G77" s="10" t="str">
        <f t="shared" si="7"/>
        <v/>
      </c>
      <c r="H77" s="11" t="str">
        <f t="shared" si="0"/>
        <v/>
      </c>
      <c r="K77" s="13"/>
    </row>
    <row r="78" spans="5:11" ht="12.75" customHeight="1" x14ac:dyDescent="0.2">
      <c r="E78" s="8" t="str">
        <f>IF(AND(ISBLANK(A78),ISBLANK(B78),ISBLANK(C78)),"",D78/Allgemeines!$B$3)</f>
        <v/>
      </c>
      <c r="G78" s="10" t="str">
        <f t="shared" si="7"/>
        <v/>
      </c>
      <c r="H78" s="11" t="str">
        <f t="shared" si="0"/>
        <v/>
      </c>
      <c r="K78" s="13"/>
    </row>
    <row r="79" spans="5:11" ht="12.75" customHeight="1" x14ac:dyDescent="0.2">
      <c r="E79" s="8" t="str">
        <f>IF(AND(ISBLANK(A79),ISBLANK(B79),ISBLANK(C79)),"",D79/Allgemeines!$B$3)</f>
        <v/>
      </c>
      <c r="G79" s="10" t="str">
        <f t="shared" si="7"/>
        <v/>
      </c>
      <c r="H79" s="11" t="str">
        <f t="shared" si="0"/>
        <v/>
      </c>
      <c r="K79" s="13"/>
    </row>
    <row r="80" spans="5:11" ht="12.75" customHeight="1" x14ac:dyDescent="0.2">
      <c r="E80" s="8" t="str">
        <f>IF(AND(ISBLANK(A80),ISBLANK(B80),ISBLANK(C80)),"",D80/Allgemeines!$B$3)</f>
        <v/>
      </c>
      <c r="G80" s="10" t="str">
        <f t="shared" si="7"/>
        <v/>
      </c>
      <c r="H80" s="11" t="str">
        <f t="shared" si="0"/>
        <v/>
      </c>
      <c r="K80" s="13"/>
    </row>
    <row r="81" spans="5:11" ht="12.75" customHeight="1" x14ac:dyDescent="0.2">
      <c r="E81" s="8"/>
      <c r="G81" s="10" t="str">
        <f t="shared" si="7"/>
        <v/>
      </c>
      <c r="H81" s="11" t="str">
        <f t="shared" si="0"/>
        <v/>
      </c>
      <c r="K81" s="13"/>
    </row>
    <row r="82" spans="5:11" ht="12.75" customHeight="1" x14ac:dyDescent="0.2">
      <c r="E82" s="8"/>
      <c r="G82" s="10" t="str">
        <f t="shared" si="7"/>
        <v/>
      </c>
      <c r="H82" s="11" t="str">
        <f t="shared" si="0"/>
        <v/>
      </c>
      <c r="K82" s="13"/>
    </row>
    <row r="83" spans="5:11" ht="12.75" customHeight="1" x14ac:dyDescent="0.2">
      <c r="E83" s="8"/>
      <c r="G83" s="10" t="str">
        <f t="shared" si="7"/>
        <v/>
      </c>
      <c r="H83" s="11" t="str">
        <f t="shared" si="0"/>
        <v/>
      </c>
      <c r="K83" s="13"/>
    </row>
    <row r="84" spans="5:11" ht="12.75" customHeight="1" x14ac:dyDescent="0.2">
      <c r="E84" s="8"/>
      <c r="G84" s="10" t="str">
        <f t="shared" si="7"/>
        <v/>
      </c>
      <c r="H84" s="11" t="str">
        <f t="shared" si="0"/>
        <v/>
      </c>
      <c r="K84" s="13"/>
    </row>
    <row r="85" spans="5:11" ht="12.75" customHeight="1" x14ac:dyDescent="0.2">
      <c r="E85" s="8"/>
      <c r="G85" s="10" t="str">
        <f t="shared" si="7"/>
        <v/>
      </c>
      <c r="H85" s="11" t="str">
        <f t="shared" si="0"/>
        <v/>
      </c>
      <c r="K85" s="13"/>
    </row>
    <row r="86" spans="5:11" ht="12.75" customHeight="1" x14ac:dyDescent="0.2">
      <c r="E86" s="8"/>
      <c r="G86" s="10" t="str">
        <f t="shared" si="7"/>
        <v/>
      </c>
      <c r="H86" s="11" t="str">
        <f t="shared" si="0"/>
        <v/>
      </c>
      <c r="K86" s="13"/>
    </row>
    <row r="87" spans="5:11" ht="12.75" customHeight="1" x14ac:dyDescent="0.2">
      <c r="E87" s="8"/>
      <c r="G87" s="10" t="str">
        <f t="shared" si="7"/>
        <v/>
      </c>
      <c r="H87" s="11" t="str">
        <f t="shared" si="0"/>
        <v/>
      </c>
      <c r="K87" s="13"/>
    </row>
    <row r="88" spans="5:11" ht="12.75" customHeight="1" x14ac:dyDescent="0.2">
      <c r="E88" s="8"/>
      <c r="G88" s="10" t="str">
        <f t="shared" si="7"/>
        <v/>
      </c>
      <c r="H88" s="11" t="str">
        <f t="shared" si="0"/>
        <v/>
      </c>
      <c r="K88" s="13"/>
    </row>
    <row r="89" spans="5:11" ht="12.75" customHeight="1" x14ac:dyDescent="0.2">
      <c r="E89" s="8"/>
      <c r="G89" s="10" t="str">
        <f t="shared" si="7"/>
        <v/>
      </c>
      <c r="H89" s="11" t="str">
        <f t="shared" si="0"/>
        <v/>
      </c>
      <c r="K89" s="13"/>
    </row>
    <row r="90" spans="5:11" ht="12.75" customHeight="1" x14ac:dyDescent="0.2">
      <c r="E90" s="8"/>
      <c r="G90" s="10" t="str">
        <f t="shared" si="7"/>
        <v/>
      </c>
      <c r="H90" s="11" t="str">
        <f t="shared" si="0"/>
        <v/>
      </c>
      <c r="K90" s="13"/>
    </row>
    <row r="91" spans="5:11" ht="12.75" customHeight="1" x14ac:dyDescent="0.2">
      <c r="E91" s="8"/>
      <c r="G91" s="10" t="str">
        <f t="shared" si="7"/>
        <v/>
      </c>
      <c r="H91" s="11" t="str">
        <f t="shared" si="0"/>
        <v/>
      </c>
      <c r="K91" s="13"/>
    </row>
    <row r="92" spans="5:11" ht="12.75" customHeight="1" x14ac:dyDescent="0.2">
      <c r="E92" s="8"/>
      <c r="G92" s="10" t="str">
        <f t="shared" si="7"/>
        <v/>
      </c>
      <c r="H92" s="11"/>
      <c r="K92" s="13"/>
    </row>
    <row r="93" spans="5:11" ht="12.75" customHeight="1" x14ac:dyDescent="0.2">
      <c r="E93" s="8"/>
      <c r="G93" s="10" t="str">
        <f t="shared" si="7"/>
        <v/>
      </c>
      <c r="H93" s="11"/>
      <c r="K93" s="13"/>
    </row>
    <row r="94" spans="5:11" ht="12.75" customHeight="1" x14ac:dyDescent="0.2">
      <c r="E94" s="8"/>
      <c r="G94" s="10" t="str">
        <f t="shared" si="7"/>
        <v/>
      </c>
      <c r="H94" s="11"/>
      <c r="K94" s="13"/>
    </row>
    <row r="95" spans="5:11" ht="12.75" customHeight="1" x14ac:dyDescent="0.2">
      <c r="E95" s="8"/>
      <c r="G95" s="10" t="str">
        <f t="shared" si="7"/>
        <v/>
      </c>
      <c r="H95" s="11"/>
      <c r="K95" s="13"/>
    </row>
    <row r="96" spans="5:11" ht="12.75" customHeight="1" x14ac:dyDescent="0.2">
      <c r="E96" s="8"/>
      <c r="G96" s="10" t="str">
        <f t="shared" si="7"/>
        <v/>
      </c>
      <c r="H96" s="11"/>
      <c r="K96" s="13"/>
    </row>
    <row r="97" spans="5:11" ht="12.75" customHeight="1" x14ac:dyDescent="0.2">
      <c r="E97" s="8"/>
      <c r="G97" s="10" t="str">
        <f t="shared" si="7"/>
        <v/>
      </c>
      <c r="H97" s="11"/>
      <c r="K97" s="13"/>
    </row>
    <row r="98" spans="5:11" ht="12.75" customHeight="1" x14ac:dyDescent="0.2">
      <c r="E98" s="8"/>
      <c r="G98" s="10" t="str">
        <f t="shared" si="7"/>
        <v/>
      </c>
      <c r="H98" s="11"/>
      <c r="K98" s="13"/>
    </row>
    <row r="99" spans="5:11" ht="12.75" customHeight="1" x14ac:dyDescent="0.2">
      <c r="E99" s="8"/>
      <c r="G99" s="10" t="str">
        <f t="shared" si="7"/>
        <v/>
      </c>
      <c r="H99" s="11"/>
      <c r="K99" s="13"/>
    </row>
    <row r="100" spans="5:11" ht="12.75" customHeight="1" x14ac:dyDescent="0.2">
      <c r="E100" s="8"/>
      <c r="G100" s="10" t="str">
        <f t="shared" si="7"/>
        <v/>
      </c>
      <c r="H100" s="11"/>
      <c r="K100" s="13"/>
    </row>
    <row r="101" spans="5:11" ht="12.75" customHeight="1" x14ac:dyDescent="0.2">
      <c r="E101" s="8"/>
      <c r="G101" s="10"/>
      <c r="H101" s="11"/>
      <c r="K101" s="13"/>
    </row>
    <row r="102" spans="5:11" ht="12.75" customHeight="1" x14ac:dyDescent="0.2">
      <c r="E102" s="8"/>
      <c r="G102" s="10"/>
      <c r="H102" s="11"/>
      <c r="K102" s="13"/>
    </row>
    <row r="103" spans="5:11" ht="12.75" customHeight="1" x14ac:dyDescent="0.2">
      <c r="E103" s="8"/>
      <c r="G103" s="10"/>
      <c r="H103" s="11"/>
      <c r="K103" s="13"/>
    </row>
    <row r="104" spans="5:11" ht="12.75" customHeight="1" x14ac:dyDescent="0.2">
      <c r="E104" s="8"/>
      <c r="G104" s="10"/>
      <c r="H104" s="11"/>
      <c r="K104" s="13"/>
    </row>
    <row r="105" spans="5:11" ht="12.75" customHeight="1" x14ac:dyDescent="0.2">
      <c r="E105" s="8"/>
      <c r="G105" s="10"/>
      <c r="H105" s="11"/>
      <c r="K105" s="13"/>
    </row>
    <row r="106" spans="5:11" ht="12.75" customHeight="1" x14ac:dyDescent="0.2">
      <c r="E106" s="8"/>
      <c r="G106" s="10"/>
      <c r="H106" s="11"/>
      <c r="K106" s="13"/>
    </row>
    <row r="107" spans="5:11" ht="12.75" customHeight="1" x14ac:dyDescent="0.2">
      <c r="E107" s="8"/>
      <c r="G107" s="10"/>
      <c r="H107" s="11"/>
      <c r="K107" s="13"/>
    </row>
    <row r="108" spans="5:11" ht="12.75" customHeight="1" x14ac:dyDescent="0.2">
      <c r="E108" s="8"/>
      <c r="G108" s="10"/>
      <c r="H108" s="11"/>
      <c r="K108" s="13"/>
    </row>
    <row r="109" spans="5:11" ht="12.75" customHeight="1" x14ac:dyDescent="0.2">
      <c r="E109" s="8"/>
      <c r="G109" s="10"/>
      <c r="H109" s="11"/>
      <c r="K109" s="13"/>
    </row>
    <row r="110" spans="5:11" ht="12.75" customHeight="1" x14ac:dyDescent="0.2">
      <c r="E110" s="8"/>
      <c r="G110" s="10"/>
      <c r="H110" s="11"/>
      <c r="K110" s="13"/>
    </row>
    <row r="111" spans="5:11" ht="12.75" customHeight="1" x14ac:dyDescent="0.2">
      <c r="E111" s="8"/>
      <c r="G111" s="10"/>
      <c r="H111" s="11"/>
      <c r="K111" s="13"/>
    </row>
    <row r="112" spans="5:11" ht="12.75" customHeight="1" x14ac:dyDescent="0.2">
      <c r="E112" s="8"/>
      <c r="G112" s="10"/>
      <c r="H112" s="11"/>
      <c r="K112" s="13"/>
    </row>
    <row r="113" spans="5:11" ht="12.75" customHeight="1" x14ac:dyDescent="0.2">
      <c r="E113" s="8"/>
      <c r="G113" s="10"/>
      <c r="H113" s="11"/>
      <c r="K113" s="13"/>
    </row>
    <row r="114" spans="5:11" ht="12.75" customHeight="1" x14ac:dyDescent="0.2">
      <c r="E114" s="8"/>
      <c r="G114" s="10"/>
      <c r="H114" s="11"/>
      <c r="K114" s="13"/>
    </row>
    <row r="115" spans="5:11" ht="12.75" customHeight="1" x14ac:dyDescent="0.2">
      <c r="E115" s="8"/>
      <c r="G115" s="10"/>
      <c r="H115" s="11"/>
      <c r="K115" s="13"/>
    </row>
    <row r="116" spans="5:11" ht="12.75" customHeight="1" x14ac:dyDescent="0.2">
      <c r="E116" s="8"/>
      <c r="G116" s="10"/>
      <c r="H116" s="11"/>
      <c r="K116" s="13"/>
    </row>
    <row r="117" spans="5:11" ht="12.75" customHeight="1" x14ac:dyDescent="0.2">
      <c r="E117" s="8"/>
      <c r="G117" s="10"/>
      <c r="H117" s="11"/>
      <c r="K117" s="13"/>
    </row>
    <row r="118" spans="5:11" ht="12.75" customHeight="1" x14ac:dyDescent="0.2">
      <c r="E118" s="8"/>
      <c r="G118" s="10"/>
      <c r="H118" s="11"/>
      <c r="K118" s="13"/>
    </row>
    <row r="119" spans="5:11" ht="12.75" customHeight="1" x14ac:dyDescent="0.2">
      <c r="E119" s="8"/>
      <c r="G119" s="10"/>
      <c r="H119" s="11"/>
      <c r="K119" s="13"/>
    </row>
    <row r="120" spans="5:11" ht="12.75" customHeight="1" x14ac:dyDescent="0.2">
      <c r="E120" s="8"/>
      <c r="G120" s="10"/>
      <c r="H120" s="11"/>
      <c r="K120" s="13"/>
    </row>
    <row r="121" spans="5:11" ht="12.75" customHeight="1" x14ac:dyDescent="0.2">
      <c r="E121" s="8"/>
      <c r="G121" s="10"/>
      <c r="H121" s="11"/>
      <c r="K121" s="13"/>
    </row>
    <row r="122" spans="5:11" ht="12.75" customHeight="1" x14ac:dyDescent="0.2">
      <c r="E122" s="8"/>
      <c r="G122" s="10"/>
      <c r="H122" s="11"/>
      <c r="K122" s="13"/>
    </row>
    <row r="123" spans="5:11" ht="12.75" customHeight="1" x14ac:dyDescent="0.2">
      <c r="E123" s="8"/>
      <c r="G123" s="10"/>
      <c r="H123" s="11"/>
      <c r="K123" s="13"/>
    </row>
    <row r="124" spans="5:11" ht="12.75" customHeight="1" x14ac:dyDescent="0.2">
      <c r="E124" s="8"/>
      <c r="G124" s="10"/>
      <c r="H124" s="11"/>
      <c r="K124" s="13"/>
    </row>
    <row r="125" spans="5:11" ht="12.75" customHeight="1" x14ac:dyDescent="0.2">
      <c r="E125" s="8"/>
      <c r="G125" s="10"/>
      <c r="H125" s="11"/>
      <c r="K125" s="13"/>
    </row>
    <row r="126" spans="5:11" ht="12.75" customHeight="1" x14ac:dyDescent="0.2">
      <c r="E126" s="8"/>
      <c r="G126" s="10"/>
      <c r="H126" s="11"/>
      <c r="K126" s="13"/>
    </row>
    <row r="127" spans="5:11" ht="12.75" customHeight="1" x14ac:dyDescent="0.2">
      <c r="E127" s="8"/>
      <c r="G127" s="10"/>
      <c r="H127" s="11"/>
      <c r="K127" s="13"/>
    </row>
    <row r="128" spans="5:11" ht="12.75" customHeight="1" x14ac:dyDescent="0.2">
      <c r="E128" s="8"/>
      <c r="G128" s="10"/>
      <c r="H128" s="11"/>
      <c r="K128" s="13"/>
    </row>
    <row r="129" spans="5:11" ht="12.75" customHeight="1" x14ac:dyDescent="0.2">
      <c r="E129" s="8"/>
      <c r="G129" s="10"/>
      <c r="H129" s="11"/>
      <c r="K129" s="13"/>
    </row>
    <row r="130" spans="5:11" ht="12.75" customHeight="1" x14ac:dyDescent="0.2">
      <c r="E130" s="8"/>
      <c r="G130" s="10"/>
      <c r="H130" s="11"/>
      <c r="K130" s="13"/>
    </row>
    <row r="131" spans="5:11" ht="12.75" customHeight="1" x14ac:dyDescent="0.2">
      <c r="E131" s="8"/>
      <c r="G131" s="10"/>
      <c r="H131" s="11"/>
      <c r="K131" s="13"/>
    </row>
    <row r="132" spans="5:11" ht="12.75" customHeight="1" x14ac:dyDescent="0.2">
      <c r="E132" s="8"/>
      <c r="G132" s="10"/>
      <c r="H132" s="11"/>
      <c r="K132" s="13"/>
    </row>
    <row r="133" spans="5:11" ht="12.75" customHeight="1" x14ac:dyDescent="0.2">
      <c r="E133" s="8"/>
      <c r="G133" s="10"/>
      <c r="H133" s="11"/>
      <c r="K133" s="13"/>
    </row>
    <row r="134" spans="5:11" ht="12.75" customHeight="1" x14ac:dyDescent="0.2">
      <c r="E134" s="8"/>
      <c r="G134" s="10"/>
      <c r="H134" s="11"/>
      <c r="K134" s="13"/>
    </row>
    <row r="135" spans="5:11" ht="12.75" customHeight="1" x14ac:dyDescent="0.2">
      <c r="E135" s="8"/>
      <c r="G135" s="10"/>
      <c r="H135" s="11"/>
      <c r="K135" s="13"/>
    </row>
    <row r="136" spans="5:11" ht="12.75" customHeight="1" x14ac:dyDescent="0.2">
      <c r="E136" s="8"/>
      <c r="G136" s="10"/>
      <c r="H136" s="11"/>
      <c r="K136" s="13"/>
    </row>
    <row r="137" spans="5:11" ht="12.75" customHeight="1" x14ac:dyDescent="0.2">
      <c r="E137" s="8"/>
      <c r="G137" s="10"/>
      <c r="H137" s="11"/>
      <c r="K137" s="13"/>
    </row>
    <row r="138" spans="5:11" ht="12.75" customHeight="1" x14ac:dyDescent="0.2">
      <c r="E138" s="8"/>
      <c r="G138" s="10"/>
      <c r="H138" s="11"/>
      <c r="K138" s="13"/>
    </row>
    <row r="139" spans="5:11" ht="12.75" customHeight="1" x14ac:dyDescent="0.2">
      <c r="E139" s="8"/>
      <c r="G139" s="10"/>
      <c r="H139" s="11"/>
      <c r="K139" s="13"/>
    </row>
    <row r="140" spans="5:11" ht="12.75" customHeight="1" x14ac:dyDescent="0.2">
      <c r="E140" s="8"/>
      <c r="G140" s="10"/>
      <c r="H140" s="11"/>
      <c r="K140" s="13"/>
    </row>
    <row r="141" spans="5:11" ht="12.75" customHeight="1" x14ac:dyDescent="0.2">
      <c r="E141" s="8"/>
      <c r="G141" s="10"/>
      <c r="H141" s="11"/>
      <c r="K141" s="13"/>
    </row>
    <row r="142" spans="5:11" ht="12.75" customHeight="1" x14ac:dyDescent="0.2">
      <c r="E142" s="8"/>
      <c r="G142" s="10"/>
      <c r="H142" s="11"/>
      <c r="K142" s="13"/>
    </row>
    <row r="143" spans="5:11" ht="12.75" customHeight="1" x14ac:dyDescent="0.2">
      <c r="E143" s="8"/>
      <c r="G143" s="10"/>
      <c r="H143" s="11"/>
      <c r="K143" s="13"/>
    </row>
    <row r="144" spans="5:11" ht="12.75" customHeight="1" x14ac:dyDescent="0.2">
      <c r="E144" s="8"/>
      <c r="G144" s="10"/>
      <c r="H144" s="11"/>
      <c r="K144" s="13"/>
    </row>
    <row r="145" spans="5:11" ht="12.75" customHeight="1" x14ac:dyDescent="0.2">
      <c r="E145" s="8"/>
      <c r="G145" s="10"/>
      <c r="H145" s="11"/>
      <c r="K145" s="13"/>
    </row>
    <row r="146" spans="5:11" ht="12.75" customHeight="1" x14ac:dyDescent="0.2">
      <c r="E146" s="8"/>
      <c r="G146" s="10"/>
      <c r="H146" s="11"/>
      <c r="K146" s="13"/>
    </row>
    <row r="147" spans="5:11" ht="12.75" customHeight="1" x14ac:dyDescent="0.2">
      <c r="E147" s="8"/>
      <c r="G147" s="10"/>
      <c r="H147" s="11"/>
      <c r="K147" s="13"/>
    </row>
    <row r="148" spans="5:11" ht="12.75" customHeight="1" x14ac:dyDescent="0.2">
      <c r="E148" s="8"/>
      <c r="G148" s="10"/>
      <c r="H148" s="11"/>
      <c r="K148" s="13"/>
    </row>
    <row r="149" spans="5:11" ht="12.75" customHeight="1" x14ac:dyDescent="0.2">
      <c r="E149" s="8"/>
      <c r="G149" s="10"/>
      <c r="H149" s="11"/>
      <c r="K149" s="13"/>
    </row>
    <row r="150" spans="5:11" ht="12.75" customHeight="1" x14ac:dyDescent="0.2">
      <c r="E150" s="8"/>
      <c r="G150" s="10"/>
      <c r="H150" s="11"/>
      <c r="K150" s="13"/>
    </row>
    <row r="151" spans="5:11" ht="12.75" customHeight="1" x14ac:dyDescent="0.2">
      <c r="E151" s="8"/>
      <c r="G151" s="10"/>
      <c r="H151" s="11"/>
      <c r="K151" s="13"/>
    </row>
    <row r="152" spans="5:11" ht="12.75" customHeight="1" x14ac:dyDescent="0.2">
      <c r="E152" s="8"/>
      <c r="G152" s="10"/>
      <c r="H152" s="11"/>
      <c r="K152" s="13"/>
    </row>
    <row r="153" spans="5:11" ht="12.75" customHeight="1" x14ac:dyDescent="0.2">
      <c r="E153" s="8"/>
      <c r="G153" s="10"/>
      <c r="H153" s="11"/>
      <c r="K153" s="13"/>
    </row>
    <row r="154" spans="5:11" ht="12.75" customHeight="1" x14ac:dyDescent="0.2">
      <c r="E154" s="8"/>
      <c r="G154" s="10"/>
      <c r="H154" s="11"/>
      <c r="K154" s="13"/>
    </row>
    <row r="155" spans="5:11" ht="12.75" customHeight="1" x14ac:dyDescent="0.2">
      <c r="E155" s="8"/>
      <c r="G155" s="10"/>
      <c r="H155" s="11"/>
      <c r="K155" s="13"/>
    </row>
    <row r="156" spans="5:11" ht="12.75" customHeight="1" x14ac:dyDescent="0.2">
      <c r="E156" s="8"/>
      <c r="G156" s="10"/>
      <c r="H156" s="11"/>
      <c r="K156" s="13"/>
    </row>
    <row r="157" spans="5:11" ht="12.75" customHeight="1" x14ac:dyDescent="0.2">
      <c r="E157" s="8"/>
      <c r="G157" s="10"/>
      <c r="H157" s="11"/>
      <c r="K157" s="13"/>
    </row>
    <row r="158" spans="5:11" ht="12.75" customHeight="1" x14ac:dyDescent="0.2">
      <c r="E158" s="8"/>
      <c r="G158" s="10"/>
      <c r="H158" s="11"/>
      <c r="K158" s="13"/>
    </row>
    <row r="159" spans="5:11" ht="12.75" customHeight="1" x14ac:dyDescent="0.2">
      <c r="E159" s="8"/>
      <c r="G159" s="10"/>
      <c r="H159" s="11"/>
      <c r="K159" s="13"/>
    </row>
    <row r="160" spans="5:11" ht="12.75" customHeight="1" x14ac:dyDescent="0.2">
      <c r="E160" s="8"/>
      <c r="G160" s="10"/>
      <c r="H160" s="11"/>
      <c r="K160" s="13"/>
    </row>
    <row r="161" spans="5:11" ht="12.75" customHeight="1" x14ac:dyDescent="0.2">
      <c r="E161" s="8"/>
      <c r="G161" s="10"/>
      <c r="H161" s="11"/>
      <c r="K161" s="13"/>
    </row>
    <row r="162" spans="5:11" ht="12.75" customHeight="1" x14ac:dyDescent="0.2">
      <c r="E162" s="8"/>
      <c r="G162" s="10"/>
      <c r="H162" s="11"/>
      <c r="K162" s="13"/>
    </row>
    <row r="163" spans="5:11" ht="12.75" customHeight="1" x14ac:dyDescent="0.2">
      <c r="E163" s="8"/>
      <c r="G163" s="10"/>
      <c r="H163" s="11"/>
      <c r="K163" s="13"/>
    </row>
    <row r="164" spans="5:11" ht="12.75" customHeight="1" x14ac:dyDescent="0.2">
      <c r="E164" s="8"/>
      <c r="G164" s="10"/>
      <c r="H164" s="11"/>
      <c r="K164" s="13"/>
    </row>
    <row r="165" spans="5:11" ht="12.75" customHeight="1" x14ac:dyDescent="0.2">
      <c r="E165" s="8"/>
      <c r="G165" s="10"/>
      <c r="H165" s="11"/>
      <c r="K165" s="13"/>
    </row>
    <row r="166" spans="5:11" ht="12.75" customHeight="1" x14ac:dyDescent="0.2">
      <c r="E166" s="8"/>
      <c r="G166" s="10"/>
      <c r="H166" s="11"/>
      <c r="K166" s="13"/>
    </row>
    <row r="167" spans="5:11" ht="12.75" customHeight="1" x14ac:dyDescent="0.2">
      <c r="E167" s="8"/>
      <c r="G167" s="10"/>
      <c r="H167" s="11"/>
      <c r="K167" s="13"/>
    </row>
    <row r="168" spans="5:11" ht="12.75" customHeight="1" x14ac:dyDescent="0.2">
      <c r="E168" s="8"/>
      <c r="G168" s="10"/>
      <c r="H168" s="11"/>
      <c r="K168" s="13"/>
    </row>
    <row r="169" spans="5:11" ht="12.75" customHeight="1" x14ac:dyDescent="0.2">
      <c r="E169" s="8"/>
      <c r="G169" s="10"/>
      <c r="H169" s="11"/>
      <c r="K169" s="13"/>
    </row>
    <row r="170" spans="5:11" ht="12.75" customHeight="1" x14ac:dyDescent="0.2">
      <c r="E170" s="8"/>
      <c r="G170" s="10"/>
      <c r="H170" s="11"/>
      <c r="K170" s="13"/>
    </row>
    <row r="171" spans="5:11" ht="12.75" customHeight="1" x14ac:dyDescent="0.2">
      <c r="E171" s="8"/>
      <c r="G171" s="10"/>
      <c r="H171" s="11"/>
      <c r="K171" s="13"/>
    </row>
    <row r="172" spans="5:11" ht="12.75" customHeight="1" x14ac:dyDescent="0.2">
      <c r="E172" s="8"/>
      <c r="G172" s="10"/>
      <c r="H172" s="11"/>
      <c r="K172" s="13"/>
    </row>
    <row r="173" spans="5:11" ht="12.75" customHeight="1" x14ac:dyDescent="0.2">
      <c r="E173" s="8"/>
      <c r="G173" s="10"/>
      <c r="H173" s="11"/>
      <c r="K173" s="13"/>
    </row>
    <row r="174" spans="5:11" ht="12.75" customHeight="1" x14ac:dyDescent="0.2">
      <c r="E174" s="8"/>
      <c r="G174" s="10"/>
      <c r="H174" s="11"/>
      <c r="K174" s="13"/>
    </row>
    <row r="175" spans="5:11" ht="12.75" customHeight="1" x14ac:dyDescent="0.2">
      <c r="E175" s="8"/>
      <c r="G175" s="10"/>
      <c r="H175" s="11"/>
      <c r="K175" s="13"/>
    </row>
    <row r="176" spans="5:11" ht="12.75" customHeight="1" x14ac:dyDescent="0.2">
      <c r="E176" s="8"/>
      <c r="G176" s="10"/>
      <c r="H176" s="11"/>
      <c r="K176" s="13"/>
    </row>
    <row r="177" spans="5:11" ht="12.75" customHeight="1" x14ac:dyDescent="0.2">
      <c r="E177" s="8"/>
      <c r="G177" s="10"/>
      <c r="H177" s="11"/>
      <c r="K177" s="13"/>
    </row>
    <row r="178" spans="5:11" ht="12.75" customHeight="1" x14ac:dyDescent="0.2">
      <c r="E178" s="8"/>
      <c r="G178" s="10"/>
      <c r="H178" s="11"/>
      <c r="K178" s="13"/>
    </row>
    <row r="179" spans="5:11" ht="12.75" customHeight="1" x14ac:dyDescent="0.2">
      <c r="E179" s="8"/>
      <c r="G179" s="10"/>
      <c r="H179" s="11"/>
      <c r="K179" s="13"/>
    </row>
    <row r="180" spans="5:11" ht="12.75" customHeight="1" x14ac:dyDescent="0.2">
      <c r="E180" s="8"/>
      <c r="G180" s="10"/>
      <c r="H180" s="11"/>
      <c r="K180" s="13"/>
    </row>
    <row r="181" spans="5:11" ht="12.75" customHeight="1" x14ac:dyDescent="0.2">
      <c r="E181" s="8"/>
      <c r="G181" s="10"/>
      <c r="H181" s="11"/>
      <c r="K181" s="13"/>
    </row>
    <row r="182" spans="5:11" ht="12.75" customHeight="1" x14ac:dyDescent="0.2">
      <c r="E182" s="8"/>
      <c r="G182" s="10"/>
      <c r="H182" s="11"/>
      <c r="K182" s="13"/>
    </row>
    <row r="183" spans="5:11" ht="12.75" customHeight="1" x14ac:dyDescent="0.2">
      <c r="E183" s="8"/>
      <c r="G183" s="10"/>
      <c r="H183" s="11"/>
      <c r="K183" s="13"/>
    </row>
    <row r="184" spans="5:11" ht="12.75" customHeight="1" x14ac:dyDescent="0.2">
      <c r="E184" s="8"/>
      <c r="G184" s="10"/>
      <c r="H184" s="11"/>
      <c r="K184" s="13"/>
    </row>
    <row r="185" spans="5:11" ht="12.75" customHeight="1" x14ac:dyDescent="0.2">
      <c r="E185" s="8"/>
      <c r="G185" s="10"/>
      <c r="H185" s="11"/>
      <c r="K185" s="13"/>
    </row>
    <row r="186" spans="5:11" ht="12.75" customHeight="1" x14ac:dyDescent="0.2">
      <c r="E186" s="8"/>
      <c r="G186" s="10"/>
      <c r="H186" s="11"/>
      <c r="K186" s="13"/>
    </row>
    <row r="187" spans="5:11" ht="12.75" customHeight="1" x14ac:dyDescent="0.2">
      <c r="E187" s="8"/>
      <c r="G187" s="10"/>
      <c r="H187" s="11"/>
      <c r="K187" s="13"/>
    </row>
    <row r="188" spans="5:11" ht="12.75" customHeight="1" x14ac:dyDescent="0.2">
      <c r="E188" s="8"/>
      <c r="G188" s="10"/>
      <c r="H188" s="11"/>
      <c r="K188" s="13"/>
    </row>
    <row r="189" spans="5:11" ht="12.75" customHeight="1" x14ac:dyDescent="0.2">
      <c r="E189" s="8"/>
      <c r="G189" s="10"/>
      <c r="H189" s="11"/>
      <c r="K189" s="13"/>
    </row>
    <row r="190" spans="5:11" ht="12.75" customHeight="1" x14ac:dyDescent="0.2">
      <c r="E190" s="8"/>
      <c r="G190" s="10"/>
      <c r="H190" s="11"/>
      <c r="K190" s="13"/>
    </row>
    <row r="191" spans="5:11" ht="12.75" customHeight="1" x14ac:dyDescent="0.2">
      <c r="E191" s="8"/>
      <c r="G191" s="10"/>
      <c r="H191" s="11"/>
      <c r="K191" s="13"/>
    </row>
    <row r="192" spans="5:11" ht="12.75" customHeight="1" x14ac:dyDescent="0.2">
      <c r="E192" s="8"/>
      <c r="G192" s="10"/>
      <c r="H192" s="11"/>
      <c r="K192" s="13"/>
    </row>
    <row r="193" spans="5:11" ht="12.75" customHeight="1" x14ac:dyDescent="0.2">
      <c r="E193" s="8"/>
      <c r="G193" s="10"/>
      <c r="H193" s="11"/>
      <c r="K193" s="13"/>
    </row>
    <row r="194" spans="5:11" ht="12.75" customHeight="1" x14ac:dyDescent="0.2">
      <c r="E194" s="8"/>
      <c r="G194" s="10"/>
      <c r="H194" s="11"/>
      <c r="K194" s="13"/>
    </row>
    <row r="195" spans="5:11" ht="12.75" customHeight="1" x14ac:dyDescent="0.2">
      <c r="E195" s="8"/>
      <c r="G195" s="10"/>
      <c r="H195" s="11"/>
      <c r="K195" s="13"/>
    </row>
    <row r="196" spans="5:11" ht="12.75" customHeight="1" x14ac:dyDescent="0.2">
      <c r="E196" s="8"/>
      <c r="G196" s="10"/>
      <c r="H196" s="11"/>
      <c r="K196" s="13"/>
    </row>
    <row r="197" spans="5:11" ht="12.75" customHeight="1" x14ac:dyDescent="0.2">
      <c r="E197" s="8"/>
      <c r="G197" s="10"/>
      <c r="H197" s="11"/>
      <c r="K197" s="13"/>
    </row>
    <row r="198" spans="5:11" ht="12.75" customHeight="1" x14ac:dyDescent="0.2">
      <c r="E198" s="8"/>
      <c r="G198" s="10"/>
      <c r="H198" s="11"/>
      <c r="K198" s="13"/>
    </row>
    <row r="199" spans="5:11" ht="12.75" customHeight="1" x14ac:dyDescent="0.2">
      <c r="E199" s="8"/>
      <c r="G199" s="10"/>
      <c r="H199" s="11"/>
      <c r="K199" s="13"/>
    </row>
    <row r="200" spans="5:11" ht="12.75" customHeight="1" x14ac:dyDescent="0.2">
      <c r="E200" s="8"/>
      <c r="G200" s="10"/>
      <c r="H200" s="11"/>
      <c r="K200" s="13"/>
    </row>
    <row r="201" spans="5:11" ht="12.75" customHeight="1" x14ac:dyDescent="0.2">
      <c r="E201" s="8"/>
      <c r="G201" s="10"/>
      <c r="H201" s="11"/>
      <c r="K201" s="13"/>
    </row>
    <row r="202" spans="5:11" ht="12.75" customHeight="1" x14ac:dyDescent="0.2">
      <c r="E202" s="8"/>
      <c r="G202" s="10"/>
      <c r="H202" s="11"/>
      <c r="K202" s="13"/>
    </row>
    <row r="203" spans="5:11" ht="12.75" customHeight="1" x14ac:dyDescent="0.2">
      <c r="E203" s="8"/>
      <c r="G203" s="10"/>
      <c r="H203" s="11"/>
      <c r="K203" s="13"/>
    </row>
    <row r="204" spans="5:11" ht="12.75" customHeight="1" x14ac:dyDescent="0.2">
      <c r="E204" s="8"/>
      <c r="G204" s="10"/>
      <c r="H204" s="11"/>
      <c r="K204" s="13"/>
    </row>
    <row r="205" spans="5:11" ht="12.75" customHeight="1" x14ac:dyDescent="0.2">
      <c r="E205" s="8"/>
      <c r="G205" s="10"/>
      <c r="H205" s="11"/>
      <c r="K205" s="13"/>
    </row>
    <row r="206" spans="5:11" ht="12.75" customHeight="1" x14ac:dyDescent="0.2">
      <c r="E206" s="8"/>
      <c r="G206" s="10"/>
      <c r="H206" s="11"/>
      <c r="K206" s="13"/>
    </row>
    <row r="207" spans="5:11" ht="12.75" customHeight="1" x14ac:dyDescent="0.2">
      <c r="E207" s="8"/>
      <c r="G207" s="10"/>
      <c r="H207" s="11"/>
      <c r="K207" s="13"/>
    </row>
    <row r="208" spans="5:11" ht="12.75" customHeight="1" x14ac:dyDescent="0.2">
      <c r="E208" s="8"/>
      <c r="G208" s="10"/>
      <c r="H208" s="11"/>
      <c r="K208" s="13"/>
    </row>
    <row r="209" spans="5:11" ht="12.75" customHeight="1" x14ac:dyDescent="0.2">
      <c r="E209" s="8"/>
      <c r="G209" s="10"/>
      <c r="H209" s="11"/>
      <c r="K209" s="13"/>
    </row>
    <row r="210" spans="5:11" ht="12.75" customHeight="1" x14ac:dyDescent="0.2">
      <c r="E210" s="8"/>
      <c r="G210" s="10"/>
      <c r="H210" s="11"/>
      <c r="K210" s="13"/>
    </row>
    <row r="211" spans="5:11" ht="12.75" customHeight="1" x14ac:dyDescent="0.2">
      <c r="E211" s="8"/>
      <c r="G211" s="10"/>
      <c r="H211" s="11"/>
      <c r="K211" s="13"/>
    </row>
    <row r="212" spans="5:11" ht="12.75" customHeight="1" x14ac:dyDescent="0.2">
      <c r="E212" s="8"/>
      <c r="G212" s="10"/>
      <c r="H212" s="11"/>
      <c r="K212" s="13"/>
    </row>
    <row r="213" spans="5:11" ht="12.75" customHeight="1" x14ac:dyDescent="0.2">
      <c r="E213" s="8"/>
      <c r="G213" s="10"/>
      <c r="H213" s="11"/>
      <c r="K213" s="13"/>
    </row>
    <row r="214" spans="5:11" ht="12.75" customHeight="1" x14ac:dyDescent="0.2">
      <c r="E214" s="8"/>
      <c r="G214" s="10"/>
      <c r="H214" s="11"/>
      <c r="K214" s="13"/>
    </row>
    <row r="215" spans="5:11" ht="12.75" customHeight="1" x14ac:dyDescent="0.2">
      <c r="E215" s="8"/>
      <c r="G215" s="10"/>
      <c r="H215" s="11"/>
      <c r="K215" s="13"/>
    </row>
    <row r="216" spans="5:11" ht="12.75" customHeight="1" x14ac:dyDescent="0.2">
      <c r="E216" s="8"/>
      <c r="G216" s="10"/>
      <c r="H216" s="11"/>
      <c r="K216" s="13"/>
    </row>
    <row r="217" spans="5:11" ht="12.75" customHeight="1" x14ac:dyDescent="0.2">
      <c r="E217" s="8"/>
      <c r="G217" s="10"/>
      <c r="H217" s="11"/>
      <c r="K217" s="13"/>
    </row>
    <row r="218" spans="5:11" ht="12.75" customHeight="1" x14ac:dyDescent="0.2">
      <c r="E218" s="8"/>
      <c r="G218" s="10"/>
      <c r="H218" s="11"/>
      <c r="K218" s="13"/>
    </row>
    <row r="219" spans="5:11" ht="12.75" customHeight="1" x14ac:dyDescent="0.2">
      <c r="E219" s="8"/>
      <c r="G219" s="10"/>
      <c r="H219" s="11"/>
      <c r="K219" s="13"/>
    </row>
    <row r="220" spans="5:11" ht="12.75" customHeight="1" x14ac:dyDescent="0.2">
      <c r="E220" s="8"/>
      <c r="G220" s="10"/>
      <c r="H220" s="11"/>
      <c r="K220" s="13"/>
    </row>
    <row r="221" spans="5:11" ht="12.75" customHeight="1" x14ac:dyDescent="0.2">
      <c r="E221" s="8"/>
      <c r="G221" s="10"/>
      <c r="H221" s="11"/>
      <c r="K221" s="13"/>
    </row>
    <row r="222" spans="5:11" ht="12.75" customHeight="1" x14ac:dyDescent="0.2">
      <c r="E222" s="8"/>
      <c r="G222" s="10"/>
      <c r="H222" s="11"/>
      <c r="K222" s="13"/>
    </row>
    <row r="223" spans="5:11" ht="12.75" customHeight="1" x14ac:dyDescent="0.2">
      <c r="E223" s="8"/>
      <c r="G223" s="10"/>
      <c r="H223" s="11"/>
      <c r="K223" s="13"/>
    </row>
    <row r="224" spans="5:11" ht="12.75" customHeight="1" x14ac:dyDescent="0.2">
      <c r="E224" s="8"/>
      <c r="G224" s="10"/>
      <c r="H224" s="11"/>
      <c r="K224" s="13"/>
    </row>
    <row r="225" spans="5:11" ht="12.75" customHeight="1" x14ac:dyDescent="0.2">
      <c r="E225" s="8"/>
      <c r="G225" s="10"/>
      <c r="H225" s="11"/>
      <c r="K225" s="13"/>
    </row>
    <row r="226" spans="5:11" ht="12.75" customHeight="1" x14ac:dyDescent="0.2">
      <c r="E226" s="8"/>
      <c r="G226" s="10"/>
      <c r="H226" s="11"/>
      <c r="K226" s="13"/>
    </row>
    <row r="227" spans="5:11" ht="12.75" customHeight="1" x14ac:dyDescent="0.2">
      <c r="E227" s="8"/>
      <c r="G227" s="10"/>
      <c r="H227" s="11"/>
      <c r="K227" s="13"/>
    </row>
    <row r="228" spans="5:11" ht="12.75" customHeight="1" x14ac:dyDescent="0.2">
      <c r="E228" s="8"/>
      <c r="G228" s="10"/>
      <c r="H228" s="11"/>
      <c r="K228" s="13"/>
    </row>
    <row r="229" spans="5:11" ht="12.75" customHeight="1" x14ac:dyDescent="0.2">
      <c r="E229" s="8"/>
      <c r="G229" s="10"/>
      <c r="H229" s="11"/>
      <c r="K229" s="13"/>
    </row>
    <row r="230" spans="5:11" ht="12.75" customHeight="1" x14ac:dyDescent="0.2">
      <c r="E230" s="8"/>
      <c r="G230" s="10"/>
      <c r="H230" s="11"/>
      <c r="K230" s="13"/>
    </row>
    <row r="231" spans="5:11" ht="12.75" customHeight="1" x14ac:dyDescent="0.2">
      <c r="E231" s="8"/>
      <c r="G231" s="10"/>
      <c r="H231" s="11"/>
      <c r="K231" s="13"/>
    </row>
    <row r="232" spans="5:11" ht="12.75" customHeight="1" x14ac:dyDescent="0.2">
      <c r="E232" s="8"/>
      <c r="G232" s="10"/>
      <c r="H232" s="11"/>
      <c r="K232" s="13"/>
    </row>
    <row r="233" spans="5:11" ht="12.75" customHeight="1" x14ac:dyDescent="0.2">
      <c r="E233" s="8"/>
      <c r="G233" s="10"/>
      <c r="H233" s="11"/>
      <c r="K233" s="13"/>
    </row>
    <row r="234" spans="5:11" ht="12.75" customHeight="1" x14ac:dyDescent="0.2">
      <c r="E234" s="8"/>
      <c r="G234" s="10"/>
      <c r="H234" s="11"/>
      <c r="K234" s="13"/>
    </row>
    <row r="235" spans="5:11" ht="12.75" customHeight="1" x14ac:dyDescent="0.2">
      <c r="E235" s="8"/>
      <c r="G235" s="10"/>
      <c r="H235" s="11"/>
      <c r="K235" s="13"/>
    </row>
    <row r="236" spans="5:11" ht="12.75" customHeight="1" x14ac:dyDescent="0.2">
      <c r="E236" s="8"/>
      <c r="G236" s="10"/>
      <c r="H236" s="11"/>
      <c r="K236" s="13"/>
    </row>
    <row r="237" spans="5:11" ht="12.75" customHeight="1" x14ac:dyDescent="0.2">
      <c r="E237" s="8"/>
      <c r="G237" s="10"/>
      <c r="H237" s="11"/>
      <c r="K237" s="13"/>
    </row>
    <row r="238" spans="5:11" ht="12.75" customHeight="1" x14ac:dyDescent="0.2">
      <c r="E238" s="8"/>
      <c r="G238" s="10"/>
      <c r="H238" s="11"/>
      <c r="K238" s="13"/>
    </row>
    <row r="239" spans="5:11" ht="12.75" customHeight="1" x14ac:dyDescent="0.2">
      <c r="E239" s="8"/>
      <c r="G239" s="10"/>
      <c r="H239" s="11"/>
      <c r="K239" s="13"/>
    </row>
    <row r="240" spans="5:11" ht="12.75" customHeight="1" x14ac:dyDescent="0.2">
      <c r="E240" s="8"/>
      <c r="G240" s="10"/>
      <c r="H240" s="11"/>
      <c r="K240" s="13"/>
    </row>
    <row r="241" spans="5:11" ht="12.75" customHeight="1" x14ac:dyDescent="0.2">
      <c r="E241" s="8"/>
      <c r="G241" s="10"/>
      <c r="H241" s="11"/>
      <c r="K241" s="13"/>
    </row>
    <row r="242" spans="5:11" ht="12.75" customHeight="1" x14ac:dyDescent="0.2">
      <c r="E242" s="8"/>
      <c r="G242" s="10"/>
      <c r="H242" s="11"/>
      <c r="K242" s="13"/>
    </row>
    <row r="243" spans="5:11" ht="12.75" customHeight="1" x14ac:dyDescent="0.2">
      <c r="E243" s="8"/>
      <c r="G243" s="10"/>
      <c r="H243" s="11"/>
      <c r="K243" s="13"/>
    </row>
    <row r="244" spans="5:11" ht="12.75" customHeight="1" x14ac:dyDescent="0.2">
      <c r="E244" s="8"/>
      <c r="G244" s="10"/>
      <c r="H244" s="11"/>
      <c r="K244" s="13"/>
    </row>
    <row r="245" spans="5:11" ht="12.75" customHeight="1" x14ac:dyDescent="0.2">
      <c r="E245" s="8"/>
      <c r="G245" s="10"/>
      <c r="H245" s="11"/>
      <c r="K245" s="13"/>
    </row>
    <row r="246" spans="5:11" ht="12.75" customHeight="1" x14ac:dyDescent="0.2">
      <c r="E246" s="8"/>
      <c r="G246" s="10"/>
      <c r="H246" s="11"/>
      <c r="K246" s="13"/>
    </row>
    <row r="247" spans="5:11" ht="12.75" customHeight="1" x14ac:dyDescent="0.2">
      <c r="E247" s="8"/>
      <c r="G247" s="10"/>
      <c r="H247" s="11"/>
      <c r="K247" s="13"/>
    </row>
    <row r="248" spans="5:11" ht="12.75" customHeight="1" x14ac:dyDescent="0.2">
      <c r="E248" s="8"/>
      <c r="G248" s="10"/>
      <c r="H248" s="11"/>
      <c r="K248" s="13"/>
    </row>
    <row r="249" spans="5:11" ht="12.75" customHeight="1" x14ac:dyDescent="0.2">
      <c r="E249" s="8"/>
      <c r="G249" s="10"/>
      <c r="H249" s="11"/>
      <c r="K249" s="13"/>
    </row>
    <row r="250" spans="5:11" ht="12.75" customHeight="1" x14ac:dyDescent="0.2">
      <c r="E250" s="8"/>
      <c r="G250" s="10"/>
      <c r="H250" s="11"/>
      <c r="K250" s="13"/>
    </row>
    <row r="251" spans="5:11" ht="12.75" customHeight="1" x14ac:dyDescent="0.2">
      <c r="E251" s="8"/>
      <c r="G251" s="10"/>
      <c r="H251" s="11"/>
      <c r="K251" s="13"/>
    </row>
    <row r="252" spans="5:11" ht="12.75" customHeight="1" x14ac:dyDescent="0.2">
      <c r="E252" s="8"/>
      <c r="G252" s="10"/>
      <c r="H252" s="11"/>
      <c r="K252" s="13"/>
    </row>
    <row r="253" spans="5:11" ht="12.75" customHeight="1" x14ac:dyDescent="0.2">
      <c r="E253" s="8"/>
      <c r="G253" s="10"/>
      <c r="H253" s="11"/>
      <c r="K253" s="13"/>
    </row>
    <row r="254" spans="5:11" ht="12.75" customHeight="1" x14ac:dyDescent="0.2">
      <c r="E254" s="8"/>
      <c r="G254" s="10"/>
      <c r="H254" s="11"/>
      <c r="K254" s="13"/>
    </row>
    <row r="255" spans="5:11" ht="12.75" customHeight="1" x14ac:dyDescent="0.2">
      <c r="E255" s="8"/>
      <c r="G255" s="10"/>
      <c r="H255" s="11"/>
      <c r="K255" s="13"/>
    </row>
    <row r="256" spans="5:11" ht="12.75" customHeight="1" x14ac:dyDescent="0.2">
      <c r="E256" s="8"/>
      <c r="G256" s="10"/>
      <c r="H256" s="11"/>
      <c r="K256" s="13"/>
    </row>
    <row r="257" spans="5:11" ht="12.75" customHeight="1" x14ac:dyDescent="0.2">
      <c r="E257" s="8"/>
      <c r="G257" s="10"/>
      <c r="H257" s="11"/>
      <c r="K257" s="13"/>
    </row>
    <row r="258" spans="5:11" ht="12.75" customHeight="1" x14ac:dyDescent="0.2">
      <c r="E258" s="8"/>
      <c r="G258" s="10"/>
      <c r="H258" s="11"/>
      <c r="K258" s="13"/>
    </row>
    <row r="259" spans="5:11" ht="12.75" customHeight="1" x14ac:dyDescent="0.2">
      <c r="E259" s="8"/>
      <c r="G259" s="10"/>
      <c r="H259" s="11"/>
      <c r="K259" s="13"/>
    </row>
    <row r="260" spans="5:11" ht="12.75" customHeight="1" x14ac:dyDescent="0.2">
      <c r="E260" s="8"/>
      <c r="G260" s="10"/>
      <c r="H260" s="11"/>
      <c r="K260" s="13"/>
    </row>
    <row r="261" spans="5:11" ht="12.75" customHeight="1" x14ac:dyDescent="0.2">
      <c r="E261" s="8"/>
      <c r="G261" s="10"/>
      <c r="H261" s="11"/>
      <c r="K261" s="13"/>
    </row>
    <row r="262" spans="5:11" ht="12.75" customHeight="1" x14ac:dyDescent="0.2">
      <c r="E262" s="8"/>
      <c r="G262" s="10"/>
      <c r="H262" s="11"/>
      <c r="K262" s="13"/>
    </row>
    <row r="263" spans="5:11" ht="12.75" customHeight="1" x14ac:dyDescent="0.2">
      <c r="E263" s="8"/>
      <c r="G263" s="10"/>
      <c r="H263" s="11"/>
      <c r="K263" s="13"/>
    </row>
    <row r="264" spans="5:11" ht="12.75" customHeight="1" x14ac:dyDescent="0.2">
      <c r="E264" s="8"/>
      <c r="G264" s="10"/>
      <c r="H264" s="11"/>
      <c r="K264" s="13"/>
    </row>
    <row r="265" spans="5:11" ht="12.75" customHeight="1" x14ac:dyDescent="0.2">
      <c r="E265" s="8"/>
      <c r="G265" s="10"/>
      <c r="H265" s="11"/>
      <c r="K265" s="13"/>
    </row>
    <row r="266" spans="5:11" ht="12.75" customHeight="1" x14ac:dyDescent="0.2">
      <c r="E266" s="8"/>
      <c r="G266" s="10"/>
      <c r="H266" s="11"/>
      <c r="K266" s="13"/>
    </row>
    <row r="267" spans="5:11" ht="12.75" customHeight="1" x14ac:dyDescent="0.2">
      <c r="E267" s="8"/>
      <c r="G267" s="10"/>
      <c r="H267" s="11"/>
      <c r="K267" s="13"/>
    </row>
    <row r="268" spans="5:11" ht="12.75" customHeight="1" x14ac:dyDescent="0.2">
      <c r="E268" s="8"/>
      <c r="G268" s="10"/>
      <c r="H268" s="11"/>
      <c r="K268" s="13"/>
    </row>
    <row r="269" spans="5:11" ht="12.75" customHeight="1" x14ac:dyDescent="0.2">
      <c r="E269" s="8"/>
      <c r="G269" s="10"/>
      <c r="H269" s="11"/>
      <c r="K269" s="13"/>
    </row>
    <row r="270" spans="5:11" ht="12.75" customHeight="1" x14ac:dyDescent="0.2">
      <c r="E270" s="8"/>
      <c r="G270" s="10"/>
      <c r="H270" s="11"/>
      <c r="K270" s="13"/>
    </row>
    <row r="271" spans="5:11" ht="12.75" customHeight="1" x14ac:dyDescent="0.2">
      <c r="E271" s="8"/>
      <c r="G271" s="10"/>
      <c r="H271" s="11"/>
      <c r="K271" s="13"/>
    </row>
    <row r="272" spans="5:11" ht="12.75" customHeight="1" x14ac:dyDescent="0.2">
      <c r="E272" s="8"/>
      <c r="G272" s="10"/>
      <c r="H272" s="11"/>
      <c r="K272" s="13"/>
    </row>
    <row r="273" spans="5:11" ht="12.75" customHeight="1" x14ac:dyDescent="0.2">
      <c r="E273" s="8"/>
      <c r="G273" s="10"/>
      <c r="H273" s="11"/>
      <c r="K273" s="13"/>
    </row>
    <row r="274" spans="5:11" ht="12.75" customHeight="1" x14ac:dyDescent="0.2">
      <c r="E274" s="8"/>
      <c r="G274" s="10"/>
      <c r="H274" s="11"/>
      <c r="K274" s="13"/>
    </row>
    <row r="275" spans="5:11" ht="12.75" customHeight="1" x14ac:dyDescent="0.2">
      <c r="E275" s="8"/>
      <c r="G275" s="10"/>
      <c r="H275" s="11"/>
      <c r="K275" s="13"/>
    </row>
    <row r="276" spans="5:11" ht="12.75" customHeight="1" x14ac:dyDescent="0.2">
      <c r="E276" s="8"/>
      <c r="G276" s="10"/>
      <c r="H276" s="11"/>
      <c r="K276" s="13"/>
    </row>
    <row r="277" spans="5:11" ht="12.75" customHeight="1" x14ac:dyDescent="0.2">
      <c r="E277" s="8"/>
      <c r="G277" s="10"/>
      <c r="H277" s="11"/>
      <c r="K277" s="13"/>
    </row>
    <row r="278" spans="5:11" ht="12.75" customHeight="1" x14ac:dyDescent="0.2">
      <c r="E278" s="8"/>
      <c r="G278" s="10"/>
      <c r="H278" s="11"/>
      <c r="K278" s="13"/>
    </row>
    <row r="279" spans="5:11" ht="12.75" customHeight="1" x14ac:dyDescent="0.2">
      <c r="E279" s="8"/>
      <c r="G279" s="10"/>
      <c r="H279" s="11"/>
      <c r="K279" s="13"/>
    </row>
    <row r="280" spans="5:11" ht="12.75" customHeight="1" x14ac:dyDescent="0.2">
      <c r="E280" s="8"/>
      <c r="G280" s="10"/>
      <c r="H280" s="11"/>
      <c r="K280" s="13"/>
    </row>
    <row r="281" spans="5:11" ht="12.75" customHeight="1" x14ac:dyDescent="0.2">
      <c r="E281" s="8"/>
      <c r="G281" s="10"/>
      <c r="H281" s="11"/>
      <c r="K281" s="13"/>
    </row>
    <row r="282" spans="5:11" ht="12.75" customHeight="1" x14ac:dyDescent="0.2">
      <c r="E282" s="8"/>
      <c r="G282" s="10"/>
      <c r="H282" s="11"/>
      <c r="K282" s="13"/>
    </row>
    <row r="283" spans="5:11" ht="12.75" customHeight="1" x14ac:dyDescent="0.2">
      <c r="E283" s="8"/>
      <c r="G283" s="10"/>
      <c r="H283" s="11"/>
      <c r="K283" s="13"/>
    </row>
    <row r="284" spans="5:11" ht="12.75" customHeight="1" x14ac:dyDescent="0.2">
      <c r="E284" s="8"/>
      <c r="G284" s="10"/>
      <c r="H284" s="11"/>
      <c r="K284" s="13"/>
    </row>
    <row r="285" spans="5:11" ht="12.75" customHeight="1" x14ac:dyDescent="0.2">
      <c r="E285" s="8"/>
      <c r="G285" s="10"/>
      <c r="H285" s="11"/>
      <c r="K285" s="13"/>
    </row>
    <row r="286" spans="5:11" ht="12.75" customHeight="1" x14ac:dyDescent="0.2">
      <c r="E286" s="8"/>
      <c r="G286" s="10"/>
      <c r="H286" s="11"/>
      <c r="K286" s="13"/>
    </row>
    <row r="287" spans="5:11" ht="12.75" customHeight="1" x14ac:dyDescent="0.2">
      <c r="E287" s="8"/>
      <c r="G287" s="10"/>
      <c r="H287" s="11"/>
      <c r="K287" s="13"/>
    </row>
    <row r="288" spans="5:11" ht="12.75" customHeight="1" x14ac:dyDescent="0.2">
      <c r="E288" s="8"/>
      <c r="G288" s="10"/>
      <c r="H288" s="11"/>
      <c r="K288" s="13"/>
    </row>
    <row r="289" spans="5:11" ht="12.75" customHeight="1" x14ac:dyDescent="0.2">
      <c r="E289" s="8"/>
      <c r="G289" s="10"/>
      <c r="H289" s="11"/>
      <c r="K289" s="13"/>
    </row>
    <row r="290" spans="5:11" ht="12.75" customHeight="1" x14ac:dyDescent="0.2">
      <c r="E290" s="8"/>
      <c r="G290" s="10"/>
      <c r="H290" s="11"/>
      <c r="K290" s="13"/>
    </row>
    <row r="291" spans="5:11" ht="12.75" customHeight="1" x14ac:dyDescent="0.2">
      <c r="E291" s="8"/>
      <c r="G291" s="10"/>
      <c r="H291" s="11"/>
      <c r="K291" s="13"/>
    </row>
    <row r="292" spans="5:11" ht="12.75" customHeight="1" x14ac:dyDescent="0.2">
      <c r="E292" s="8"/>
      <c r="G292" s="10"/>
      <c r="H292" s="11"/>
      <c r="K292" s="13"/>
    </row>
    <row r="293" spans="5:11" ht="12.75" customHeight="1" x14ac:dyDescent="0.2">
      <c r="E293" s="8"/>
      <c r="G293" s="10"/>
      <c r="H293" s="11"/>
      <c r="K293" s="13"/>
    </row>
    <row r="294" spans="5:11" ht="12.75" customHeight="1" x14ac:dyDescent="0.2">
      <c r="E294" s="8"/>
      <c r="G294" s="10"/>
      <c r="H294" s="11"/>
      <c r="K294" s="13"/>
    </row>
    <row r="295" spans="5:11" ht="12.75" customHeight="1" x14ac:dyDescent="0.2">
      <c r="E295" s="8"/>
      <c r="G295" s="10"/>
      <c r="H295" s="11"/>
      <c r="K295" s="13"/>
    </row>
    <row r="296" spans="5:11" ht="12.75" customHeight="1" x14ac:dyDescent="0.2">
      <c r="E296" s="8"/>
      <c r="G296" s="10"/>
      <c r="H296" s="11"/>
      <c r="K296" s="13"/>
    </row>
    <row r="297" spans="5:11" ht="12.75" customHeight="1" x14ac:dyDescent="0.2">
      <c r="E297" s="8"/>
      <c r="G297" s="10"/>
      <c r="H297" s="11"/>
      <c r="K297" s="13"/>
    </row>
    <row r="298" spans="5:11" ht="12.75" customHeight="1" x14ac:dyDescent="0.2">
      <c r="E298" s="8"/>
      <c r="G298" s="10"/>
      <c r="H298" s="11"/>
      <c r="K298" s="13"/>
    </row>
    <row r="299" spans="5:11" ht="12.75" customHeight="1" x14ac:dyDescent="0.2">
      <c r="E299" s="8"/>
      <c r="G299" s="10"/>
      <c r="H299" s="11"/>
      <c r="K299" s="13"/>
    </row>
    <row r="300" spans="5:11" ht="12.75" customHeight="1" x14ac:dyDescent="0.2">
      <c r="E300" s="8"/>
      <c r="G300" s="10"/>
      <c r="H300" s="11"/>
      <c r="K300" s="13"/>
    </row>
    <row r="301" spans="5:11" ht="12.75" customHeight="1" x14ac:dyDescent="0.2">
      <c r="E301" s="8"/>
      <c r="G301" s="10"/>
      <c r="H301" s="11"/>
      <c r="K301" s="13"/>
    </row>
    <row r="302" spans="5:11" ht="12.75" customHeight="1" x14ac:dyDescent="0.2">
      <c r="E302" s="8"/>
      <c r="G302" s="10"/>
      <c r="H302" s="11"/>
      <c r="K302" s="13"/>
    </row>
    <row r="303" spans="5:11" ht="12.75" customHeight="1" x14ac:dyDescent="0.2">
      <c r="E303" s="8"/>
      <c r="G303" s="10"/>
      <c r="H303" s="11"/>
      <c r="K303" s="13"/>
    </row>
    <row r="304" spans="5:11" ht="12.75" customHeight="1" x14ac:dyDescent="0.2">
      <c r="E304" s="8"/>
      <c r="G304" s="10"/>
      <c r="H304" s="11"/>
      <c r="K304" s="13"/>
    </row>
    <row r="305" spans="5:11" ht="12.75" customHeight="1" x14ac:dyDescent="0.2">
      <c r="E305" s="8"/>
      <c r="G305" s="10"/>
      <c r="H305" s="11"/>
      <c r="K305" s="13"/>
    </row>
    <row r="306" spans="5:11" ht="12.75" customHeight="1" x14ac:dyDescent="0.2">
      <c r="E306" s="8"/>
      <c r="G306" s="10"/>
      <c r="H306" s="11"/>
      <c r="K306" s="13"/>
    </row>
    <row r="307" spans="5:11" ht="12.75" customHeight="1" x14ac:dyDescent="0.2">
      <c r="E307" s="8"/>
      <c r="G307" s="10"/>
      <c r="H307" s="11"/>
      <c r="K307" s="13"/>
    </row>
    <row r="308" spans="5:11" ht="12.75" customHeight="1" x14ac:dyDescent="0.2">
      <c r="E308" s="8"/>
      <c r="G308" s="10"/>
      <c r="H308" s="11"/>
      <c r="K308" s="13"/>
    </row>
    <row r="309" spans="5:11" ht="12.75" customHeight="1" x14ac:dyDescent="0.2">
      <c r="E309" s="8"/>
      <c r="G309" s="10"/>
      <c r="H309" s="11"/>
      <c r="K309" s="13"/>
    </row>
    <row r="310" spans="5:11" ht="12.75" customHeight="1" x14ac:dyDescent="0.2">
      <c r="E310" s="8"/>
      <c r="G310" s="10"/>
      <c r="H310" s="11"/>
      <c r="K310" s="13"/>
    </row>
    <row r="311" spans="5:11" ht="12.75" customHeight="1" x14ac:dyDescent="0.2">
      <c r="E311" s="8"/>
      <c r="G311" s="10"/>
      <c r="H311" s="11"/>
      <c r="K311" s="13"/>
    </row>
    <row r="312" spans="5:11" ht="12.75" customHeight="1" x14ac:dyDescent="0.2">
      <c r="E312" s="8"/>
      <c r="G312" s="10"/>
      <c r="H312" s="11"/>
      <c r="K312" s="13"/>
    </row>
    <row r="313" spans="5:11" ht="12.75" customHeight="1" x14ac:dyDescent="0.2">
      <c r="E313" s="8"/>
      <c r="G313" s="10"/>
      <c r="H313" s="11"/>
      <c r="K313" s="13"/>
    </row>
    <row r="314" spans="5:11" ht="12.75" customHeight="1" x14ac:dyDescent="0.2">
      <c r="E314" s="8"/>
      <c r="G314" s="10"/>
      <c r="H314" s="11"/>
      <c r="K314" s="13"/>
    </row>
    <row r="315" spans="5:11" ht="12.75" customHeight="1" x14ac:dyDescent="0.2">
      <c r="E315" s="8"/>
      <c r="G315" s="10"/>
      <c r="H315" s="11"/>
      <c r="K315" s="13"/>
    </row>
    <row r="316" spans="5:11" ht="12.75" customHeight="1" x14ac:dyDescent="0.2">
      <c r="E316" s="8"/>
      <c r="G316" s="10"/>
      <c r="H316" s="11"/>
      <c r="K316" s="13"/>
    </row>
    <row r="317" spans="5:11" ht="12.75" customHeight="1" x14ac:dyDescent="0.2">
      <c r="E317" s="8"/>
      <c r="G317" s="10"/>
      <c r="H317" s="11"/>
      <c r="K317" s="13"/>
    </row>
    <row r="318" spans="5:11" ht="12.75" customHeight="1" x14ac:dyDescent="0.2">
      <c r="E318" s="8"/>
      <c r="G318" s="10"/>
      <c r="H318" s="11"/>
      <c r="K318" s="13"/>
    </row>
    <row r="319" spans="5:11" ht="12.75" customHeight="1" x14ac:dyDescent="0.2">
      <c r="E319" s="8"/>
      <c r="G319" s="10"/>
      <c r="H319" s="11"/>
      <c r="K319" s="13"/>
    </row>
    <row r="320" spans="5:11" ht="12.75" customHeight="1" x14ac:dyDescent="0.2">
      <c r="E320" s="8"/>
      <c r="G320" s="10"/>
      <c r="H320" s="11"/>
      <c r="K320" s="13"/>
    </row>
    <row r="321" spans="5:11" ht="12.75" customHeight="1" x14ac:dyDescent="0.2">
      <c r="E321" s="8"/>
      <c r="G321" s="10"/>
      <c r="H321" s="11"/>
      <c r="K321" s="13"/>
    </row>
    <row r="322" spans="5:11" ht="12.75" customHeight="1" x14ac:dyDescent="0.2">
      <c r="E322" s="8"/>
      <c r="G322" s="10"/>
      <c r="H322" s="11"/>
      <c r="K322" s="13"/>
    </row>
    <row r="323" spans="5:11" ht="12.75" customHeight="1" x14ac:dyDescent="0.2">
      <c r="E323" s="8"/>
      <c r="G323" s="10"/>
      <c r="H323" s="11"/>
      <c r="K323" s="13"/>
    </row>
    <row r="324" spans="5:11" ht="12.75" customHeight="1" x14ac:dyDescent="0.2">
      <c r="E324" s="8"/>
      <c r="G324" s="10"/>
      <c r="H324" s="11"/>
      <c r="K324" s="13"/>
    </row>
    <row r="325" spans="5:11" ht="12.75" customHeight="1" x14ac:dyDescent="0.2">
      <c r="E325" s="8"/>
      <c r="G325" s="10"/>
      <c r="H325" s="11"/>
      <c r="K325" s="13"/>
    </row>
    <row r="326" spans="5:11" ht="12.75" customHeight="1" x14ac:dyDescent="0.2">
      <c r="E326" s="8"/>
      <c r="G326" s="10"/>
      <c r="H326" s="11"/>
      <c r="K326" s="13"/>
    </row>
    <row r="327" spans="5:11" ht="12.75" customHeight="1" x14ac:dyDescent="0.2">
      <c r="E327" s="8"/>
      <c r="G327" s="10"/>
      <c r="H327" s="11"/>
      <c r="K327" s="13"/>
    </row>
    <row r="328" spans="5:11" ht="12.75" customHeight="1" x14ac:dyDescent="0.2">
      <c r="E328" s="8"/>
      <c r="G328" s="10"/>
      <c r="H328" s="11"/>
      <c r="K328" s="13"/>
    </row>
    <row r="329" spans="5:11" ht="12.75" customHeight="1" x14ac:dyDescent="0.2">
      <c r="E329" s="8"/>
      <c r="G329" s="10"/>
      <c r="H329" s="11"/>
      <c r="K329" s="13"/>
    </row>
    <row r="330" spans="5:11" ht="12.75" customHeight="1" x14ac:dyDescent="0.2">
      <c r="E330" s="8"/>
      <c r="G330" s="10"/>
      <c r="H330" s="11"/>
      <c r="K330" s="13"/>
    </row>
    <row r="331" spans="5:11" ht="12.75" customHeight="1" x14ac:dyDescent="0.2">
      <c r="E331" s="8"/>
      <c r="G331" s="10"/>
      <c r="H331" s="11"/>
      <c r="K331" s="13"/>
    </row>
    <row r="332" spans="5:11" ht="12.75" customHeight="1" x14ac:dyDescent="0.2">
      <c r="E332" s="8"/>
      <c r="G332" s="10"/>
      <c r="H332" s="11"/>
      <c r="K332" s="13"/>
    </row>
    <row r="333" spans="5:11" ht="12.75" customHeight="1" x14ac:dyDescent="0.2">
      <c r="E333" s="8"/>
      <c r="G333" s="10"/>
      <c r="H333" s="11"/>
      <c r="K333" s="13"/>
    </row>
    <row r="334" spans="5:11" ht="12.75" customHeight="1" x14ac:dyDescent="0.2">
      <c r="E334" s="8"/>
      <c r="G334" s="10"/>
      <c r="H334" s="11"/>
      <c r="K334" s="13"/>
    </row>
    <row r="335" spans="5:11" ht="12.75" customHeight="1" x14ac:dyDescent="0.2">
      <c r="E335" s="8"/>
      <c r="G335" s="10"/>
      <c r="H335" s="11"/>
      <c r="K335" s="13"/>
    </row>
    <row r="336" spans="5:11" ht="12.75" customHeight="1" x14ac:dyDescent="0.2">
      <c r="E336" s="8"/>
      <c r="G336" s="10"/>
      <c r="H336" s="11"/>
      <c r="K336" s="13"/>
    </row>
    <row r="337" spans="5:11" ht="12.75" customHeight="1" x14ac:dyDescent="0.2">
      <c r="E337" s="8"/>
      <c r="G337" s="10"/>
      <c r="H337" s="11"/>
      <c r="K337" s="13"/>
    </row>
    <row r="338" spans="5:11" ht="12.75" customHeight="1" x14ac:dyDescent="0.2">
      <c r="E338" s="8"/>
      <c r="G338" s="10"/>
      <c r="H338" s="11"/>
      <c r="K338" s="13"/>
    </row>
    <row r="339" spans="5:11" ht="12.75" customHeight="1" x14ac:dyDescent="0.2">
      <c r="E339" s="8"/>
      <c r="G339" s="10"/>
      <c r="H339" s="11"/>
      <c r="K339" s="13"/>
    </row>
    <row r="340" spans="5:11" ht="12.75" customHeight="1" x14ac:dyDescent="0.2">
      <c r="E340" s="8"/>
      <c r="G340" s="10"/>
      <c r="H340" s="11"/>
      <c r="K340" s="13"/>
    </row>
    <row r="341" spans="5:11" ht="12.75" customHeight="1" x14ac:dyDescent="0.2">
      <c r="E341" s="8"/>
      <c r="G341" s="10"/>
      <c r="H341" s="11"/>
      <c r="K341" s="13"/>
    </row>
    <row r="342" spans="5:11" ht="12.75" customHeight="1" x14ac:dyDescent="0.2">
      <c r="E342" s="8"/>
      <c r="G342" s="10"/>
      <c r="H342" s="11"/>
      <c r="K342" s="13"/>
    </row>
    <row r="343" spans="5:11" ht="12.75" customHeight="1" x14ac:dyDescent="0.2">
      <c r="E343" s="8"/>
      <c r="G343" s="10"/>
      <c r="H343" s="11"/>
      <c r="K343" s="13"/>
    </row>
    <row r="344" spans="5:11" ht="12.75" customHeight="1" x14ac:dyDescent="0.2">
      <c r="E344" s="8"/>
      <c r="G344" s="10"/>
      <c r="H344" s="11"/>
      <c r="K344" s="13"/>
    </row>
    <row r="345" spans="5:11" ht="12.75" customHeight="1" x14ac:dyDescent="0.2">
      <c r="E345" s="8"/>
      <c r="G345" s="10"/>
      <c r="H345" s="11"/>
      <c r="K345" s="13"/>
    </row>
    <row r="346" spans="5:11" ht="12.75" customHeight="1" x14ac:dyDescent="0.2">
      <c r="E346" s="8"/>
      <c r="G346" s="10"/>
      <c r="H346" s="11"/>
      <c r="K346" s="13"/>
    </row>
    <row r="347" spans="5:11" ht="12.75" customHeight="1" x14ac:dyDescent="0.2">
      <c r="E347" s="8"/>
      <c r="G347" s="10"/>
      <c r="H347" s="11"/>
      <c r="K347" s="13"/>
    </row>
    <row r="348" spans="5:11" ht="12.75" customHeight="1" x14ac:dyDescent="0.2">
      <c r="E348" s="8"/>
      <c r="G348" s="10"/>
      <c r="H348" s="11"/>
      <c r="K348" s="13"/>
    </row>
    <row r="349" spans="5:11" ht="12.75" customHeight="1" x14ac:dyDescent="0.2">
      <c r="E349" s="8"/>
      <c r="G349" s="10"/>
      <c r="H349" s="11"/>
      <c r="K349" s="13"/>
    </row>
    <row r="350" spans="5:11" ht="12.75" customHeight="1" x14ac:dyDescent="0.2">
      <c r="E350" s="8"/>
      <c r="G350" s="10"/>
      <c r="H350" s="11"/>
      <c r="K350" s="13"/>
    </row>
    <row r="351" spans="5:11" ht="12.75" customHeight="1" x14ac:dyDescent="0.2">
      <c r="E351" s="8"/>
      <c r="G351" s="10"/>
      <c r="H351" s="11"/>
      <c r="K351" s="13"/>
    </row>
    <row r="352" spans="5:11" ht="12.75" customHeight="1" x14ac:dyDescent="0.2">
      <c r="E352" s="8"/>
      <c r="G352" s="10"/>
      <c r="H352" s="11"/>
      <c r="K352" s="13"/>
    </row>
    <row r="353" spans="5:11" ht="12.75" customHeight="1" x14ac:dyDescent="0.2">
      <c r="E353" s="8"/>
      <c r="G353" s="10"/>
      <c r="H353" s="11"/>
      <c r="K353" s="13"/>
    </row>
    <row r="354" spans="5:11" ht="12.75" customHeight="1" x14ac:dyDescent="0.2">
      <c r="E354" s="8"/>
      <c r="G354" s="10"/>
      <c r="H354" s="11"/>
      <c r="K354" s="13"/>
    </row>
    <row r="355" spans="5:11" ht="12.75" customHeight="1" x14ac:dyDescent="0.2">
      <c r="E355" s="8"/>
      <c r="G355" s="10"/>
      <c r="H355" s="11"/>
      <c r="K355" s="13"/>
    </row>
    <row r="356" spans="5:11" ht="12.75" customHeight="1" x14ac:dyDescent="0.2">
      <c r="E356" s="8"/>
      <c r="G356" s="10"/>
      <c r="H356" s="11"/>
      <c r="K356" s="13"/>
    </row>
    <row r="357" spans="5:11" ht="12.75" customHeight="1" x14ac:dyDescent="0.2">
      <c r="E357" s="8"/>
      <c r="G357" s="10"/>
      <c r="H357" s="11"/>
      <c r="K357" s="13"/>
    </row>
    <row r="358" spans="5:11" ht="12.75" customHeight="1" x14ac:dyDescent="0.2">
      <c r="E358" s="8"/>
      <c r="G358" s="10"/>
      <c r="H358" s="11"/>
      <c r="K358" s="13"/>
    </row>
    <row r="359" spans="5:11" ht="12.75" customHeight="1" x14ac:dyDescent="0.2">
      <c r="E359" s="8"/>
      <c r="G359" s="10"/>
      <c r="H359" s="11"/>
      <c r="K359" s="13"/>
    </row>
    <row r="360" spans="5:11" ht="12.75" customHeight="1" x14ac:dyDescent="0.2">
      <c r="E360" s="8"/>
      <c r="G360" s="10"/>
      <c r="H360" s="11"/>
      <c r="K360" s="13"/>
    </row>
    <row r="361" spans="5:11" ht="12.75" customHeight="1" x14ac:dyDescent="0.2">
      <c r="E361" s="8"/>
      <c r="G361" s="10"/>
      <c r="H361" s="11"/>
      <c r="K361" s="13"/>
    </row>
    <row r="362" spans="5:11" ht="12.75" customHeight="1" x14ac:dyDescent="0.2">
      <c r="E362" s="8"/>
      <c r="G362" s="10"/>
      <c r="H362" s="11"/>
      <c r="K362" s="13"/>
    </row>
    <row r="363" spans="5:11" ht="12.75" customHeight="1" x14ac:dyDescent="0.2">
      <c r="E363" s="8"/>
      <c r="G363" s="10"/>
      <c r="H363" s="11"/>
      <c r="K363" s="13"/>
    </row>
    <row r="364" spans="5:11" ht="12.75" customHeight="1" x14ac:dyDescent="0.2">
      <c r="E364" s="8"/>
      <c r="G364" s="10"/>
      <c r="H364" s="11"/>
      <c r="K364" s="13"/>
    </row>
    <row r="365" spans="5:11" ht="12.75" customHeight="1" x14ac:dyDescent="0.2">
      <c r="E365" s="8"/>
      <c r="G365" s="10"/>
      <c r="H365" s="11"/>
      <c r="K365" s="13"/>
    </row>
    <row r="366" spans="5:11" ht="12.75" customHeight="1" x14ac:dyDescent="0.2">
      <c r="E366" s="8"/>
      <c r="G366" s="10"/>
      <c r="H366" s="11"/>
      <c r="K366" s="13"/>
    </row>
    <row r="367" spans="5:11" ht="12.75" customHeight="1" x14ac:dyDescent="0.2">
      <c r="E367" s="8"/>
      <c r="G367" s="10"/>
      <c r="H367" s="11"/>
      <c r="K367" s="13"/>
    </row>
    <row r="368" spans="5:11" ht="12.75" customHeight="1" x14ac:dyDescent="0.2">
      <c r="E368" s="8"/>
      <c r="G368" s="10"/>
      <c r="H368" s="11"/>
      <c r="K368" s="13"/>
    </row>
    <row r="369" spans="5:11" ht="12.75" customHeight="1" x14ac:dyDescent="0.2">
      <c r="E369" s="8"/>
      <c r="G369" s="10"/>
      <c r="H369" s="11"/>
      <c r="K369" s="13"/>
    </row>
    <row r="370" spans="5:11" ht="12.75" customHeight="1" x14ac:dyDescent="0.2">
      <c r="E370" s="8"/>
      <c r="G370" s="10"/>
      <c r="H370" s="11"/>
      <c r="K370" s="13"/>
    </row>
    <row r="371" spans="5:11" ht="12.75" customHeight="1" x14ac:dyDescent="0.2">
      <c r="E371" s="8"/>
      <c r="G371" s="10"/>
      <c r="H371" s="11"/>
      <c r="K371" s="13"/>
    </row>
    <row r="372" spans="5:11" ht="12.75" customHeight="1" x14ac:dyDescent="0.2">
      <c r="E372" s="8"/>
      <c r="G372" s="10"/>
      <c r="H372" s="11"/>
      <c r="K372" s="13"/>
    </row>
    <row r="373" spans="5:11" ht="12.75" customHeight="1" x14ac:dyDescent="0.2">
      <c r="E373" s="8"/>
      <c r="G373" s="10"/>
      <c r="H373" s="11"/>
      <c r="K373" s="13"/>
    </row>
    <row r="374" spans="5:11" ht="12.75" customHeight="1" x14ac:dyDescent="0.2">
      <c r="E374" s="8"/>
      <c r="G374" s="10"/>
      <c r="H374" s="11"/>
      <c r="K374" s="13"/>
    </row>
    <row r="375" spans="5:11" ht="12.75" customHeight="1" x14ac:dyDescent="0.2">
      <c r="E375" s="8"/>
      <c r="G375" s="10"/>
      <c r="H375" s="11"/>
      <c r="K375" s="13"/>
    </row>
    <row r="376" spans="5:11" ht="12.75" customHeight="1" x14ac:dyDescent="0.2">
      <c r="E376" s="8"/>
      <c r="G376" s="10"/>
      <c r="H376" s="11"/>
      <c r="K376" s="13"/>
    </row>
    <row r="377" spans="5:11" ht="12.75" customHeight="1" x14ac:dyDescent="0.2">
      <c r="E377" s="8"/>
      <c r="G377" s="10"/>
      <c r="H377" s="11"/>
      <c r="K377" s="13"/>
    </row>
    <row r="378" spans="5:11" ht="12.75" customHeight="1" x14ac:dyDescent="0.2">
      <c r="E378" s="8"/>
      <c r="G378" s="10"/>
      <c r="H378" s="11"/>
      <c r="K378" s="13"/>
    </row>
    <row r="379" spans="5:11" ht="12.75" customHeight="1" x14ac:dyDescent="0.2">
      <c r="E379" s="8"/>
      <c r="G379" s="10"/>
      <c r="H379" s="11"/>
      <c r="K379" s="13"/>
    </row>
    <row r="380" spans="5:11" ht="12.75" customHeight="1" x14ac:dyDescent="0.2">
      <c r="E380" s="8"/>
      <c r="G380" s="10"/>
      <c r="H380" s="11"/>
      <c r="K380" s="13"/>
    </row>
    <row r="381" spans="5:11" ht="12.75" customHeight="1" x14ac:dyDescent="0.2">
      <c r="E381" s="8"/>
      <c r="G381" s="10"/>
      <c r="H381" s="11"/>
      <c r="K381" s="13"/>
    </row>
    <row r="382" spans="5:11" ht="12.75" customHeight="1" x14ac:dyDescent="0.2">
      <c r="E382" s="8"/>
      <c r="G382" s="10"/>
      <c r="H382" s="11"/>
      <c r="K382" s="13"/>
    </row>
    <row r="383" spans="5:11" ht="12.75" customHeight="1" x14ac:dyDescent="0.2">
      <c r="E383" s="8"/>
      <c r="G383" s="10"/>
      <c r="H383" s="11"/>
      <c r="K383" s="13"/>
    </row>
    <row r="384" spans="5:11" ht="12.75" customHeight="1" x14ac:dyDescent="0.2">
      <c r="E384" s="8"/>
      <c r="G384" s="10"/>
      <c r="H384" s="11"/>
      <c r="K384" s="13"/>
    </row>
    <row r="385" spans="5:11" ht="12.75" customHeight="1" x14ac:dyDescent="0.2">
      <c r="E385" s="8"/>
      <c r="G385" s="10"/>
      <c r="H385" s="11"/>
      <c r="K385" s="13"/>
    </row>
    <row r="386" spans="5:11" ht="12.75" customHeight="1" x14ac:dyDescent="0.2">
      <c r="E386" s="8"/>
      <c r="G386" s="10"/>
      <c r="H386" s="11"/>
      <c r="K386" s="13"/>
    </row>
    <row r="387" spans="5:11" ht="12.75" customHeight="1" x14ac:dyDescent="0.2">
      <c r="E387" s="8"/>
      <c r="G387" s="10"/>
      <c r="H387" s="11"/>
      <c r="K387" s="13"/>
    </row>
    <row r="388" spans="5:11" ht="12.75" customHeight="1" x14ac:dyDescent="0.2">
      <c r="E388" s="8"/>
      <c r="G388" s="10"/>
      <c r="H388" s="11"/>
      <c r="K388" s="13"/>
    </row>
    <row r="389" spans="5:11" ht="12.75" customHeight="1" x14ac:dyDescent="0.2">
      <c r="E389" s="8"/>
      <c r="G389" s="10"/>
      <c r="H389" s="11"/>
      <c r="K389" s="13"/>
    </row>
    <row r="390" spans="5:11" ht="12.75" customHeight="1" x14ac:dyDescent="0.2">
      <c r="E390" s="8"/>
      <c r="G390" s="10"/>
      <c r="H390" s="11"/>
      <c r="K390" s="13"/>
    </row>
    <row r="391" spans="5:11" ht="12.75" customHeight="1" x14ac:dyDescent="0.2">
      <c r="E391" s="8"/>
      <c r="G391" s="10"/>
      <c r="H391" s="11"/>
      <c r="K391" s="13"/>
    </row>
    <row r="392" spans="5:11" ht="12.75" customHeight="1" x14ac:dyDescent="0.2">
      <c r="E392" s="8"/>
      <c r="G392" s="10"/>
      <c r="H392" s="11"/>
      <c r="K392" s="13"/>
    </row>
    <row r="393" spans="5:11" ht="12.75" customHeight="1" x14ac:dyDescent="0.2">
      <c r="E393" s="8"/>
      <c r="G393" s="10"/>
      <c r="H393" s="11"/>
      <c r="K393" s="13"/>
    </row>
    <row r="394" spans="5:11" ht="12.75" customHeight="1" x14ac:dyDescent="0.2">
      <c r="E394" s="8"/>
      <c r="G394" s="10"/>
      <c r="H394" s="11"/>
      <c r="K394" s="13"/>
    </row>
    <row r="395" spans="5:11" ht="12.75" customHeight="1" x14ac:dyDescent="0.2">
      <c r="E395" s="8"/>
      <c r="G395" s="10"/>
      <c r="H395" s="11"/>
      <c r="K395" s="13"/>
    </row>
    <row r="396" spans="5:11" ht="12.75" customHeight="1" x14ac:dyDescent="0.2">
      <c r="E396" s="8"/>
      <c r="G396" s="10"/>
      <c r="H396" s="11"/>
      <c r="K396" s="13"/>
    </row>
    <row r="397" spans="5:11" ht="12.75" customHeight="1" x14ac:dyDescent="0.2">
      <c r="E397" s="8"/>
      <c r="G397" s="10"/>
      <c r="H397" s="11"/>
      <c r="K397" s="13"/>
    </row>
    <row r="398" spans="5:11" ht="12.75" customHeight="1" x14ac:dyDescent="0.2">
      <c r="E398" s="8"/>
      <c r="G398" s="10"/>
      <c r="H398" s="11"/>
      <c r="K398" s="13"/>
    </row>
    <row r="399" spans="5:11" ht="12.75" customHeight="1" x14ac:dyDescent="0.2">
      <c r="E399" s="8"/>
      <c r="G399" s="10"/>
      <c r="H399" s="11"/>
      <c r="K399" s="13"/>
    </row>
    <row r="400" spans="5:11" ht="12.75" customHeight="1" x14ac:dyDescent="0.2">
      <c r="E400" s="8"/>
      <c r="G400" s="10"/>
      <c r="H400" s="11"/>
      <c r="K400" s="13"/>
    </row>
    <row r="401" spans="5:11" ht="12.75" customHeight="1" x14ac:dyDescent="0.2">
      <c r="E401" s="8"/>
      <c r="G401" s="10"/>
      <c r="H401" s="11"/>
      <c r="K401" s="13"/>
    </row>
    <row r="402" spans="5:11" ht="12.75" customHeight="1" x14ac:dyDescent="0.2">
      <c r="E402" s="8"/>
      <c r="G402" s="10"/>
      <c r="H402" s="11"/>
      <c r="K402" s="13"/>
    </row>
    <row r="403" spans="5:11" ht="12.75" customHeight="1" x14ac:dyDescent="0.2">
      <c r="E403" s="8"/>
      <c r="G403" s="10"/>
      <c r="H403" s="11"/>
      <c r="K403" s="13"/>
    </row>
    <row r="404" spans="5:11" ht="12.75" customHeight="1" x14ac:dyDescent="0.2">
      <c r="E404" s="8"/>
      <c r="G404" s="10"/>
      <c r="H404" s="11"/>
      <c r="K404" s="13"/>
    </row>
    <row r="405" spans="5:11" ht="12.75" customHeight="1" x14ac:dyDescent="0.2">
      <c r="E405" s="8"/>
      <c r="G405" s="10"/>
      <c r="H405" s="11"/>
      <c r="K405" s="13"/>
    </row>
    <row r="406" spans="5:11" ht="12.75" customHeight="1" x14ac:dyDescent="0.2">
      <c r="E406" s="8"/>
      <c r="G406" s="10"/>
      <c r="H406" s="11"/>
      <c r="K406" s="13"/>
    </row>
    <row r="407" spans="5:11" ht="12.75" customHeight="1" x14ac:dyDescent="0.2">
      <c r="E407" s="8"/>
      <c r="G407" s="10"/>
      <c r="H407" s="11"/>
      <c r="K407" s="13"/>
    </row>
    <row r="408" spans="5:11" ht="12.75" customHeight="1" x14ac:dyDescent="0.2">
      <c r="E408" s="8"/>
      <c r="G408" s="10"/>
      <c r="H408" s="11"/>
      <c r="K408" s="13"/>
    </row>
    <row r="409" spans="5:11" ht="12.75" customHeight="1" x14ac:dyDescent="0.2">
      <c r="E409" s="8"/>
      <c r="G409" s="10"/>
      <c r="H409" s="11"/>
      <c r="K409" s="13"/>
    </row>
    <row r="410" spans="5:11" ht="12.75" customHeight="1" x14ac:dyDescent="0.2">
      <c r="E410" s="8"/>
      <c r="G410" s="10"/>
      <c r="H410" s="11"/>
      <c r="K410" s="13"/>
    </row>
    <row r="411" spans="5:11" ht="12.75" customHeight="1" x14ac:dyDescent="0.2">
      <c r="E411" s="8"/>
      <c r="G411" s="10"/>
      <c r="H411" s="11"/>
      <c r="K411" s="13"/>
    </row>
    <row r="412" spans="5:11" ht="12.75" customHeight="1" x14ac:dyDescent="0.2">
      <c r="E412" s="8"/>
      <c r="G412" s="10"/>
      <c r="H412" s="11"/>
      <c r="K412" s="13"/>
    </row>
    <row r="413" spans="5:11" ht="12.75" customHeight="1" x14ac:dyDescent="0.2">
      <c r="E413" s="8"/>
      <c r="G413" s="10"/>
      <c r="H413" s="11"/>
      <c r="K413" s="13"/>
    </row>
    <row r="414" spans="5:11" ht="12.75" customHeight="1" x14ac:dyDescent="0.2">
      <c r="E414" s="8"/>
      <c r="G414" s="10"/>
      <c r="H414" s="11"/>
      <c r="K414" s="13"/>
    </row>
    <row r="415" spans="5:11" ht="12.75" customHeight="1" x14ac:dyDescent="0.2">
      <c r="E415" s="8"/>
      <c r="G415" s="10"/>
      <c r="H415" s="11"/>
      <c r="K415" s="13"/>
    </row>
    <row r="416" spans="5:11" ht="12.75" customHeight="1" x14ac:dyDescent="0.2">
      <c r="E416" s="8"/>
      <c r="G416" s="10"/>
      <c r="H416" s="11"/>
      <c r="K416" s="13"/>
    </row>
    <row r="417" spans="5:11" ht="12.75" customHeight="1" x14ac:dyDescent="0.2">
      <c r="E417" s="8"/>
      <c r="G417" s="10"/>
      <c r="H417" s="11"/>
      <c r="K417" s="13"/>
    </row>
    <row r="418" spans="5:11" ht="12.75" customHeight="1" x14ac:dyDescent="0.2">
      <c r="E418" s="8"/>
      <c r="G418" s="10"/>
      <c r="H418" s="11"/>
      <c r="K418" s="13"/>
    </row>
    <row r="419" spans="5:11" ht="12.75" customHeight="1" x14ac:dyDescent="0.2">
      <c r="E419" s="8"/>
      <c r="G419" s="10"/>
      <c r="H419" s="11"/>
      <c r="K419" s="13"/>
    </row>
    <row r="420" spans="5:11" ht="12.75" customHeight="1" x14ac:dyDescent="0.2">
      <c r="E420" s="8"/>
      <c r="G420" s="10"/>
      <c r="H420" s="11"/>
      <c r="K420" s="13"/>
    </row>
    <row r="421" spans="5:11" ht="12.75" customHeight="1" x14ac:dyDescent="0.2">
      <c r="E421" s="8"/>
      <c r="G421" s="10"/>
      <c r="H421" s="11"/>
      <c r="K421" s="13"/>
    </row>
    <row r="422" spans="5:11" ht="12.75" customHeight="1" x14ac:dyDescent="0.2">
      <c r="E422" s="8"/>
      <c r="G422" s="10"/>
      <c r="H422" s="11"/>
      <c r="K422" s="13"/>
    </row>
    <row r="423" spans="5:11" ht="12.75" customHeight="1" x14ac:dyDescent="0.2">
      <c r="E423" s="8"/>
      <c r="G423" s="10"/>
      <c r="H423" s="11"/>
      <c r="K423" s="13"/>
    </row>
    <row r="424" spans="5:11" ht="12.75" customHeight="1" x14ac:dyDescent="0.2">
      <c r="E424" s="8"/>
      <c r="G424" s="10"/>
      <c r="H424" s="11"/>
      <c r="K424" s="13"/>
    </row>
    <row r="425" spans="5:11" ht="12.75" customHeight="1" x14ac:dyDescent="0.2">
      <c r="E425" s="8"/>
      <c r="G425" s="10"/>
      <c r="H425" s="11"/>
      <c r="K425" s="13"/>
    </row>
    <row r="426" spans="5:11" ht="12.75" customHeight="1" x14ac:dyDescent="0.2">
      <c r="E426" s="8"/>
      <c r="G426" s="10"/>
      <c r="H426" s="11"/>
      <c r="K426" s="13"/>
    </row>
    <row r="427" spans="5:11" ht="12.75" customHeight="1" x14ac:dyDescent="0.2">
      <c r="E427" s="8"/>
      <c r="G427" s="10"/>
      <c r="H427" s="11"/>
      <c r="K427" s="13"/>
    </row>
    <row r="428" spans="5:11" ht="12.75" customHeight="1" x14ac:dyDescent="0.2">
      <c r="E428" s="8"/>
      <c r="G428" s="10"/>
      <c r="H428" s="11"/>
      <c r="K428" s="13"/>
    </row>
    <row r="429" spans="5:11" ht="12.75" customHeight="1" x14ac:dyDescent="0.2">
      <c r="E429" s="8"/>
      <c r="G429" s="10"/>
      <c r="H429" s="11"/>
      <c r="K429" s="13"/>
    </row>
    <row r="430" spans="5:11" ht="12.75" customHeight="1" x14ac:dyDescent="0.2">
      <c r="E430" s="8"/>
      <c r="G430" s="10"/>
      <c r="H430" s="11"/>
      <c r="K430" s="13"/>
    </row>
    <row r="431" spans="5:11" ht="12.75" customHeight="1" x14ac:dyDescent="0.2">
      <c r="E431" s="8"/>
      <c r="G431" s="10"/>
      <c r="H431" s="11"/>
      <c r="K431" s="13"/>
    </row>
    <row r="432" spans="5:11" ht="12.75" customHeight="1" x14ac:dyDescent="0.2">
      <c r="E432" s="8"/>
      <c r="G432" s="10"/>
      <c r="H432" s="11"/>
      <c r="K432" s="13"/>
    </row>
    <row r="433" spans="5:11" ht="12.75" customHeight="1" x14ac:dyDescent="0.2">
      <c r="E433" s="8"/>
      <c r="G433" s="10"/>
      <c r="H433" s="11"/>
      <c r="K433" s="13"/>
    </row>
    <row r="434" spans="5:11" ht="12.75" customHeight="1" x14ac:dyDescent="0.2">
      <c r="E434" s="8"/>
      <c r="G434" s="10"/>
      <c r="H434" s="11"/>
      <c r="K434" s="13"/>
    </row>
    <row r="435" spans="5:11" ht="12.75" customHeight="1" x14ac:dyDescent="0.2">
      <c r="E435" s="8"/>
      <c r="G435" s="10"/>
      <c r="H435" s="11"/>
      <c r="K435" s="13"/>
    </row>
    <row r="436" spans="5:11" ht="12.75" customHeight="1" x14ac:dyDescent="0.2">
      <c r="E436" s="8"/>
      <c r="G436" s="10"/>
      <c r="H436" s="11"/>
      <c r="K436" s="13"/>
    </row>
    <row r="437" spans="5:11" ht="12.75" customHeight="1" x14ac:dyDescent="0.2">
      <c r="E437" s="8"/>
      <c r="G437" s="10"/>
      <c r="H437" s="11"/>
      <c r="K437" s="13"/>
    </row>
    <row r="438" spans="5:11" ht="12.75" customHeight="1" x14ac:dyDescent="0.2">
      <c r="E438" s="8"/>
      <c r="G438" s="10"/>
      <c r="H438" s="11"/>
      <c r="K438" s="13"/>
    </row>
    <row r="439" spans="5:11" ht="12.75" customHeight="1" x14ac:dyDescent="0.2">
      <c r="E439" s="8"/>
      <c r="G439" s="10"/>
      <c r="H439" s="11"/>
      <c r="K439" s="13"/>
    </row>
    <row r="440" spans="5:11" ht="12.75" customHeight="1" x14ac:dyDescent="0.2">
      <c r="E440" s="8"/>
      <c r="G440" s="10"/>
      <c r="H440" s="11"/>
      <c r="K440" s="13"/>
    </row>
    <row r="441" spans="5:11" ht="12.75" customHeight="1" x14ac:dyDescent="0.2">
      <c r="E441" s="8"/>
      <c r="G441" s="10"/>
      <c r="H441" s="11"/>
      <c r="K441" s="13"/>
    </row>
    <row r="442" spans="5:11" ht="12.75" customHeight="1" x14ac:dyDescent="0.2">
      <c r="E442" s="8"/>
      <c r="G442" s="10"/>
      <c r="H442" s="11"/>
      <c r="K442" s="13"/>
    </row>
    <row r="443" spans="5:11" ht="12.75" customHeight="1" x14ac:dyDescent="0.2">
      <c r="E443" s="8"/>
      <c r="G443" s="10"/>
      <c r="H443" s="11"/>
      <c r="K443" s="13"/>
    </row>
    <row r="444" spans="5:11" ht="12.75" customHeight="1" x14ac:dyDescent="0.2">
      <c r="E444" s="8"/>
      <c r="G444" s="10"/>
      <c r="H444" s="11"/>
      <c r="K444" s="13"/>
    </row>
    <row r="445" spans="5:11" ht="12.75" customHeight="1" x14ac:dyDescent="0.2">
      <c r="E445" s="8"/>
      <c r="G445" s="10"/>
      <c r="H445" s="11"/>
      <c r="K445" s="13"/>
    </row>
    <row r="446" spans="5:11" ht="12.75" customHeight="1" x14ac:dyDescent="0.2">
      <c r="E446" s="8"/>
      <c r="G446" s="10"/>
      <c r="H446" s="11"/>
      <c r="K446" s="13"/>
    </row>
    <row r="447" spans="5:11" ht="12.75" customHeight="1" x14ac:dyDescent="0.2">
      <c r="E447" s="8"/>
      <c r="G447" s="10"/>
      <c r="H447" s="11"/>
      <c r="K447" s="13"/>
    </row>
    <row r="448" spans="5:11" ht="12.75" customHeight="1" x14ac:dyDescent="0.2">
      <c r="E448" s="8"/>
      <c r="G448" s="10"/>
      <c r="H448" s="11"/>
      <c r="K448" s="13"/>
    </row>
    <row r="449" spans="5:11" ht="12.75" customHeight="1" x14ac:dyDescent="0.2">
      <c r="E449" s="8"/>
      <c r="G449" s="10"/>
      <c r="H449" s="11"/>
      <c r="K449" s="13"/>
    </row>
    <row r="450" spans="5:11" ht="12.75" customHeight="1" x14ac:dyDescent="0.2">
      <c r="E450" s="8"/>
      <c r="G450" s="10"/>
      <c r="H450" s="11"/>
      <c r="K450" s="13"/>
    </row>
    <row r="451" spans="5:11" ht="12.75" customHeight="1" x14ac:dyDescent="0.2">
      <c r="E451" s="8"/>
      <c r="G451" s="10"/>
      <c r="H451" s="11"/>
      <c r="K451" s="13"/>
    </row>
    <row r="452" spans="5:11" ht="12.75" customHeight="1" x14ac:dyDescent="0.2">
      <c r="E452" s="8"/>
      <c r="G452" s="10"/>
      <c r="H452" s="11"/>
      <c r="K452" s="13"/>
    </row>
    <row r="453" spans="5:11" ht="12.75" customHeight="1" x14ac:dyDescent="0.2">
      <c r="E453" s="8"/>
      <c r="G453" s="10"/>
      <c r="H453" s="11"/>
      <c r="K453" s="13"/>
    </row>
    <row r="454" spans="5:11" ht="12.75" customHeight="1" x14ac:dyDescent="0.2">
      <c r="E454" s="8"/>
      <c r="G454" s="10"/>
      <c r="H454" s="11"/>
      <c r="K454" s="13"/>
    </row>
    <row r="455" spans="5:11" ht="12.75" customHeight="1" x14ac:dyDescent="0.2">
      <c r="E455" s="8"/>
      <c r="G455" s="10"/>
      <c r="H455" s="11"/>
      <c r="K455" s="13"/>
    </row>
    <row r="456" spans="5:11" ht="12.75" customHeight="1" x14ac:dyDescent="0.2">
      <c r="E456" s="8"/>
      <c r="G456" s="10"/>
      <c r="H456" s="11"/>
      <c r="K456" s="13"/>
    </row>
    <row r="457" spans="5:11" ht="12.75" customHeight="1" x14ac:dyDescent="0.2">
      <c r="E457" s="8"/>
      <c r="G457" s="10"/>
      <c r="H457" s="11"/>
      <c r="K457" s="13"/>
    </row>
    <row r="458" spans="5:11" ht="12.75" customHeight="1" x14ac:dyDescent="0.2">
      <c r="E458" s="8"/>
      <c r="G458" s="10"/>
      <c r="H458" s="11"/>
      <c r="K458" s="13"/>
    </row>
    <row r="459" spans="5:11" ht="12.75" customHeight="1" x14ac:dyDescent="0.2">
      <c r="E459" s="8"/>
      <c r="G459" s="10"/>
      <c r="H459" s="11"/>
      <c r="K459" s="13"/>
    </row>
    <row r="460" spans="5:11" ht="12.75" customHeight="1" x14ac:dyDescent="0.2">
      <c r="E460" s="8"/>
      <c r="G460" s="10"/>
      <c r="H460" s="11"/>
      <c r="K460" s="13"/>
    </row>
    <row r="461" spans="5:11" ht="12.75" customHeight="1" x14ac:dyDescent="0.2">
      <c r="E461" s="8"/>
      <c r="G461" s="10"/>
      <c r="H461" s="11"/>
      <c r="K461" s="13"/>
    </row>
    <row r="462" spans="5:11" ht="12.75" customHeight="1" x14ac:dyDescent="0.2">
      <c r="E462" s="8"/>
      <c r="G462" s="10"/>
      <c r="H462" s="11"/>
      <c r="K462" s="13"/>
    </row>
    <row r="463" spans="5:11" ht="12.75" customHeight="1" x14ac:dyDescent="0.2">
      <c r="E463" s="8"/>
      <c r="G463" s="10"/>
      <c r="H463" s="11"/>
      <c r="K463" s="13"/>
    </row>
    <row r="464" spans="5:11" ht="12.75" customHeight="1" x14ac:dyDescent="0.2">
      <c r="E464" s="8"/>
      <c r="G464" s="10"/>
      <c r="H464" s="11"/>
      <c r="K464" s="13"/>
    </row>
    <row r="465" spans="5:11" ht="12.75" customHeight="1" x14ac:dyDescent="0.2">
      <c r="E465" s="8"/>
      <c r="G465" s="10"/>
      <c r="H465" s="11"/>
      <c r="K465" s="13"/>
    </row>
    <row r="466" spans="5:11" ht="12.75" customHeight="1" x14ac:dyDescent="0.2">
      <c r="E466" s="8"/>
      <c r="G466" s="10"/>
      <c r="H466" s="11"/>
      <c r="K466" s="13"/>
    </row>
    <row r="467" spans="5:11" ht="12.75" customHeight="1" x14ac:dyDescent="0.2">
      <c r="E467" s="8"/>
      <c r="G467" s="10"/>
      <c r="H467" s="11"/>
      <c r="K467" s="13"/>
    </row>
    <row r="468" spans="5:11" ht="12.75" customHeight="1" x14ac:dyDescent="0.2">
      <c r="E468" s="8"/>
      <c r="G468" s="10"/>
      <c r="H468" s="11"/>
      <c r="K468" s="13"/>
    </row>
    <row r="469" spans="5:11" ht="12.75" customHeight="1" x14ac:dyDescent="0.2">
      <c r="E469" s="8"/>
      <c r="G469" s="10"/>
      <c r="H469" s="11"/>
      <c r="K469" s="13"/>
    </row>
    <row r="470" spans="5:11" ht="12.75" customHeight="1" x14ac:dyDescent="0.2">
      <c r="E470" s="8"/>
      <c r="G470" s="10"/>
      <c r="H470" s="11"/>
      <c r="K470" s="13"/>
    </row>
    <row r="471" spans="5:11" ht="12.75" customHeight="1" x14ac:dyDescent="0.2">
      <c r="E471" s="8"/>
      <c r="G471" s="10"/>
      <c r="H471" s="11"/>
      <c r="K471" s="13"/>
    </row>
    <row r="472" spans="5:11" ht="12.75" customHeight="1" x14ac:dyDescent="0.2">
      <c r="E472" s="8"/>
      <c r="G472" s="10"/>
      <c r="H472" s="11"/>
      <c r="K472" s="13"/>
    </row>
    <row r="473" spans="5:11" ht="12.75" customHeight="1" x14ac:dyDescent="0.2">
      <c r="E473" s="8"/>
      <c r="G473" s="10"/>
      <c r="H473" s="11"/>
      <c r="K473" s="13"/>
    </row>
    <row r="474" spans="5:11" ht="12.75" customHeight="1" x14ac:dyDescent="0.2">
      <c r="E474" s="8"/>
      <c r="G474" s="10"/>
      <c r="H474" s="11"/>
      <c r="K474" s="13"/>
    </row>
    <row r="475" spans="5:11" ht="12.75" customHeight="1" x14ac:dyDescent="0.2">
      <c r="E475" s="8"/>
      <c r="G475" s="10"/>
      <c r="H475" s="11"/>
      <c r="K475" s="13"/>
    </row>
    <row r="476" spans="5:11" ht="12.75" customHeight="1" x14ac:dyDescent="0.2">
      <c r="E476" s="8"/>
      <c r="G476" s="10"/>
      <c r="H476" s="11"/>
      <c r="K476" s="13"/>
    </row>
    <row r="477" spans="5:11" ht="12.75" customHeight="1" x14ac:dyDescent="0.2">
      <c r="E477" s="8"/>
      <c r="G477" s="10"/>
      <c r="H477" s="11"/>
      <c r="K477" s="13"/>
    </row>
    <row r="478" spans="5:11" ht="12.75" customHeight="1" x14ac:dyDescent="0.2">
      <c r="E478" s="8"/>
      <c r="G478" s="10"/>
      <c r="H478" s="11"/>
      <c r="K478" s="13"/>
    </row>
    <row r="479" spans="5:11" ht="12.75" customHeight="1" x14ac:dyDescent="0.2">
      <c r="E479" s="8"/>
      <c r="G479" s="10"/>
      <c r="H479" s="11"/>
      <c r="K479" s="13"/>
    </row>
    <row r="480" spans="5:11" ht="12.75" customHeight="1" x14ac:dyDescent="0.2">
      <c r="E480" s="8"/>
      <c r="G480" s="10"/>
      <c r="H480" s="11"/>
      <c r="K480" s="13"/>
    </row>
    <row r="481" spans="5:11" ht="12.75" customHeight="1" x14ac:dyDescent="0.2">
      <c r="E481" s="8"/>
      <c r="G481" s="10"/>
      <c r="H481" s="11"/>
      <c r="K481" s="13"/>
    </row>
    <row r="482" spans="5:11" ht="12.75" customHeight="1" x14ac:dyDescent="0.2">
      <c r="E482" s="8"/>
      <c r="G482" s="10"/>
      <c r="H482" s="11"/>
      <c r="K482" s="13"/>
    </row>
    <row r="483" spans="5:11" ht="12.75" customHeight="1" x14ac:dyDescent="0.2">
      <c r="E483" s="8"/>
      <c r="G483" s="10"/>
      <c r="H483" s="11"/>
      <c r="K483" s="13"/>
    </row>
    <row r="484" spans="5:11" ht="12.75" customHeight="1" x14ac:dyDescent="0.2">
      <c r="E484" s="8"/>
      <c r="G484" s="10"/>
      <c r="H484" s="11"/>
      <c r="K484" s="13"/>
    </row>
    <row r="485" spans="5:11" ht="12.75" customHeight="1" x14ac:dyDescent="0.2">
      <c r="E485" s="8"/>
      <c r="G485" s="10"/>
      <c r="H485" s="11"/>
      <c r="K485" s="13"/>
    </row>
    <row r="486" spans="5:11" ht="12.75" customHeight="1" x14ac:dyDescent="0.2">
      <c r="E486" s="8"/>
      <c r="G486" s="10"/>
      <c r="H486" s="11"/>
      <c r="K486" s="13"/>
    </row>
    <row r="487" spans="5:11" ht="12.75" customHeight="1" x14ac:dyDescent="0.2">
      <c r="E487" s="8"/>
      <c r="G487" s="10"/>
      <c r="H487" s="11"/>
      <c r="K487" s="13"/>
    </row>
    <row r="488" spans="5:11" ht="12.75" customHeight="1" x14ac:dyDescent="0.2">
      <c r="E488" s="8"/>
      <c r="G488" s="10"/>
      <c r="H488" s="11"/>
      <c r="K488" s="13"/>
    </row>
    <row r="489" spans="5:11" ht="12.75" customHeight="1" x14ac:dyDescent="0.2">
      <c r="E489" s="8"/>
      <c r="G489" s="10"/>
      <c r="H489" s="11"/>
      <c r="K489" s="13"/>
    </row>
    <row r="490" spans="5:11" ht="12.75" customHeight="1" x14ac:dyDescent="0.2">
      <c r="E490" s="8"/>
      <c r="G490" s="10"/>
      <c r="H490" s="11"/>
      <c r="K490" s="13"/>
    </row>
    <row r="491" spans="5:11" ht="12.75" customHeight="1" x14ac:dyDescent="0.2">
      <c r="E491" s="8"/>
      <c r="G491" s="10"/>
      <c r="H491" s="11"/>
      <c r="K491" s="13"/>
    </row>
    <row r="492" spans="5:11" ht="12.75" customHeight="1" x14ac:dyDescent="0.2">
      <c r="E492" s="8"/>
      <c r="G492" s="10"/>
      <c r="H492" s="11"/>
      <c r="K492" s="13"/>
    </row>
    <row r="493" spans="5:11" ht="12.75" customHeight="1" x14ac:dyDescent="0.2">
      <c r="E493" s="8"/>
      <c r="G493" s="10"/>
      <c r="H493" s="11"/>
      <c r="K493" s="13"/>
    </row>
    <row r="494" spans="5:11" ht="12.75" customHeight="1" x14ac:dyDescent="0.2">
      <c r="E494" s="8"/>
      <c r="G494" s="10"/>
      <c r="H494" s="11"/>
      <c r="K494" s="13"/>
    </row>
    <row r="495" spans="5:11" ht="12.75" customHeight="1" x14ac:dyDescent="0.2">
      <c r="E495" s="8"/>
      <c r="G495" s="10"/>
      <c r="H495" s="11"/>
      <c r="K495" s="13"/>
    </row>
    <row r="496" spans="5:11" ht="12.75" customHeight="1" x14ac:dyDescent="0.2">
      <c r="E496" s="8"/>
      <c r="G496" s="10"/>
      <c r="H496" s="11"/>
      <c r="K496" s="13"/>
    </row>
    <row r="497" spans="5:11" ht="12.75" customHeight="1" x14ac:dyDescent="0.2">
      <c r="E497" s="8"/>
      <c r="G497" s="10"/>
      <c r="H497" s="11"/>
      <c r="K497" s="13"/>
    </row>
    <row r="498" spans="5:11" ht="12.75" customHeight="1" x14ac:dyDescent="0.2">
      <c r="E498" s="8"/>
      <c r="G498" s="10"/>
      <c r="H498" s="11"/>
      <c r="K498" s="13"/>
    </row>
    <row r="499" spans="5:11" ht="12.75" customHeight="1" x14ac:dyDescent="0.2">
      <c r="E499" s="8"/>
      <c r="G499" s="10"/>
      <c r="H499" s="11"/>
      <c r="K499" s="13"/>
    </row>
    <row r="500" spans="5:11" ht="12.75" customHeight="1" x14ac:dyDescent="0.2">
      <c r="E500" s="8"/>
      <c r="G500" s="10"/>
      <c r="H500" s="11"/>
      <c r="K500" s="13"/>
    </row>
    <row r="501" spans="5:11" ht="12.75" customHeight="1" x14ac:dyDescent="0.2">
      <c r="E501" s="8"/>
      <c r="G501" s="10"/>
      <c r="H501" s="11"/>
      <c r="K501" s="13"/>
    </row>
    <row r="502" spans="5:11" ht="12.75" customHeight="1" x14ac:dyDescent="0.2">
      <c r="E502" s="8"/>
      <c r="G502" s="10"/>
      <c r="H502" s="11"/>
      <c r="K502" s="13"/>
    </row>
    <row r="503" spans="5:11" ht="12.75" customHeight="1" x14ac:dyDescent="0.2">
      <c r="E503" s="8"/>
      <c r="G503" s="10"/>
      <c r="H503" s="11"/>
      <c r="K503" s="13"/>
    </row>
    <row r="504" spans="5:11" ht="12.75" customHeight="1" x14ac:dyDescent="0.2">
      <c r="E504" s="8"/>
      <c r="G504" s="10"/>
      <c r="H504" s="11"/>
      <c r="K504" s="13"/>
    </row>
    <row r="505" spans="5:11" ht="12.75" customHeight="1" x14ac:dyDescent="0.2">
      <c r="E505" s="8"/>
      <c r="G505" s="10"/>
      <c r="H505" s="11"/>
      <c r="K505" s="13"/>
    </row>
    <row r="506" spans="5:11" ht="12.75" customHeight="1" x14ac:dyDescent="0.2">
      <c r="E506" s="8"/>
      <c r="G506" s="10"/>
      <c r="H506" s="11"/>
      <c r="K506" s="13"/>
    </row>
    <row r="507" spans="5:11" ht="12.75" customHeight="1" x14ac:dyDescent="0.2">
      <c r="E507" s="8"/>
      <c r="G507" s="10"/>
      <c r="H507" s="11"/>
      <c r="K507" s="13"/>
    </row>
    <row r="508" spans="5:11" ht="12.75" customHeight="1" x14ac:dyDescent="0.2">
      <c r="E508" s="8"/>
      <c r="G508" s="10"/>
      <c r="H508" s="11"/>
      <c r="K508" s="13"/>
    </row>
    <row r="509" spans="5:11" ht="12.75" customHeight="1" x14ac:dyDescent="0.2">
      <c r="E509" s="8"/>
      <c r="G509" s="10"/>
      <c r="H509" s="11"/>
      <c r="K509" s="13"/>
    </row>
    <row r="510" spans="5:11" ht="12.75" customHeight="1" x14ac:dyDescent="0.2">
      <c r="E510" s="8"/>
      <c r="G510" s="10"/>
      <c r="H510" s="11"/>
      <c r="K510" s="13"/>
    </row>
    <row r="511" spans="5:11" ht="12.75" customHeight="1" x14ac:dyDescent="0.2">
      <c r="E511" s="8"/>
      <c r="G511" s="10"/>
      <c r="H511" s="11"/>
      <c r="K511" s="13"/>
    </row>
    <row r="512" spans="5:11" ht="12.75" customHeight="1" x14ac:dyDescent="0.2">
      <c r="E512" s="8"/>
      <c r="G512" s="10"/>
      <c r="H512" s="11"/>
      <c r="K512" s="13"/>
    </row>
    <row r="513" spans="5:11" ht="12.75" customHeight="1" x14ac:dyDescent="0.2">
      <c r="E513" s="8"/>
      <c r="G513" s="10"/>
      <c r="H513" s="11"/>
      <c r="K513" s="13"/>
    </row>
    <row r="514" spans="5:11" ht="12.75" customHeight="1" x14ac:dyDescent="0.2">
      <c r="E514" s="8"/>
      <c r="G514" s="10"/>
      <c r="H514" s="11"/>
      <c r="K514" s="13"/>
    </row>
    <row r="515" spans="5:11" ht="12.75" customHeight="1" x14ac:dyDescent="0.2">
      <c r="E515" s="8"/>
      <c r="G515" s="10"/>
      <c r="H515" s="11"/>
      <c r="K515" s="13"/>
    </row>
    <row r="516" spans="5:11" ht="12.75" customHeight="1" x14ac:dyDescent="0.2">
      <c r="E516" s="8"/>
      <c r="G516" s="10"/>
      <c r="H516" s="11"/>
      <c r="K516" s="13"/>
    </row>
    <row r="517" spans="5:11" ht="12.75" customHeight="1" x14ac:dyDescent="0.2">
      <c r="E517" s="8"/>
      <c r="G517" s="10"/>
      <c r="H517" s="11"/>
      <c r="K517" s="13"/>
    </row>
    <row r="518" spans="5:11" ht="12.75" customHeight="1" x14ac:dyDescent="0.2">
      <c r="E518" s="8"/>
      <c r="G518" s="10"/>
      <c r="H518" s="11"/>
      <c r="K518" s="13"/>
    </row>
    <row r="519" spans="5:11" ht="12.75" customHeight="1" x14ac:dyDescent="0.2">
      <c r="E519" s="8"/>
      <c r="G519" s="10"/>
      <c r="H519" s="11"/>
      <c r="K519" s="13"/>
    </row>
    <row r="520" spans="5:11" ht="12.75" customHeight="1" x14ac:dyDescent="0.2">
      <c r="E520" s="8"/>
      <c r="G520" s="10"/>
      <c r="H520" s="11"/>
      <c r="K520" s="13"/>
    </row>
    <row r="521" spans="5:11" ht="12.75" customHeight="1" x14ac:dyDescent="0.2">
      <c r="E521" s="8"/>
      <c r="G521" s="10"/>
      <c r="H521" s="11"/>
      <c r="K521" s="13"/>
    </row>
    <row r="522" spans="5:11" ht="12.75" customHeight="1" x14ac:dyDescent="0.2">
      <c r="E522" s="8"/>
      <c r="G522" s="10"/>
      <c r="H522" s="11"/>
      <c r="K522" s="13"/>
    </row>
    <row r="523" spans="5:11" ht="12.75" customHeight="1" x14ac:dyDescent="0.2">
      <c r="E523" s="8"/>
      <c r="G523" s="10"/>
      <c r="H523" s="11"/>
      <c r="K523" s="13"/>
    </row>
    <row r="524" spans="5:11" ht="12.75" customHeight="1" x14ac:dyDescent="0.2">
      <c r="E524" s="8"/>
      <c r="G524" s="10"/>
      <c r="H524" s="11"/>
      <c r="K524" s="13"/>
    </row>
    <row r="525" spans="5:11" ht="12.75" customHeight="1" x14ac:dyDescent="0.2">
      <c r="E525" s="8"/>
      <c r="G525" s="10"/>
      <c r="H525" s="11"/>
      <c r="K525" s="13"/>
    </row>
    <row r="526" spans="5:11" ht="12.75" customHeight="1" x14ac:dyDescent="0.2">
      <c r="E526" s="8"/>
      <c r="G526" s="10"/>
      <c r="H526" s="11"/>
      <c r="K526" s="13"/>
    </row>
    <row r="527" spans="5:11" ht="12.75" customHeight="1" x14ac:dyDescent="0.2">
      <c r="E527" s="8"/>
      <c r="G527" s="10"/>
      <c r="H527" s="11"/>
      <c r="K527" s="13"/>
    </row>
    <row r="528" spans="5:11" ht="12.75" customHeight="1" x14ac:dyDescent="0.2">
      <c r="E528" s="8"/>
      <c r="G528" s="10"/>
      <c r="H528" s="11"/>
      <c r="K528" s="13"/>
    </row>
    <row r="529" spans="5:11" ht="12.75" customHeight="1" x14ac:dyDescent="0.2">
      <c r="E529" s="8"/>
      <c r="G529" s="10"/>
      <c r="H529" s="11"/>
      <c r="K529" s="13"/>
    </row>
    <row r="530" spans="5:11" ht="12.75" customHeight="1" x14ac:dyDescent="0.2">
      <c r="E530" s="8"/>
      <c r="G530" s="10"/>
      <c r="H530" s="11"/>
      <c r="K530" s="13"/>
    </row>
    <row r="531" spans="5:11" ht="12.75" customHeight="1" x14ac:dyDescent="0.2">
      <c r="E531" s="8"/>
      <c r="G531" s="10"/>
      <c r="H531" s="11"/>
      <c r="K531" s="13"/>
    </row>
    <row r="532" spans="5:11" ht="12.75" customHeight="1" x14ac:dyDescent="0.2">
      <c r="E532" s="8"/>
      <c r="G532" s="10"/>
      <c r="H532" s="11"/>
      <c r="K532" s="13"/>
    </row>
    <row r="533" spans="5:11" ht="12.75" customHeight="1" x14ac:dyDescent="0.2">
      <c r="E533" s="8"/>
      <c r="G533" s="10"/>
      <c r="H533" s="11"/>
      <c r="K533" s="13"/>
    </row>
    <row r="534" spans="5:11" ht="12.75" customHeight="1" x14ac:dyDescent="0.2">
      <c r="E534" s="8"/>
      <c r="G534" s="10"/>
      <c r="H534" s="11"/>
      <c r="K534" s="13"/>
    </row>
    <row r="535" spans="5:11" ht="12.75" customHeight="1" x14ac:dyDescent="0.2">
      <c r="E535" s="8"/>
      <c r="G535" s="10"/>
      <c r="H535" s="11"/>
      <c r="K535" s="13"/>
    </row>
    <row r="536" spans="5:11" ht="12.75" customHeight="1" x14ac:dyDescent="0.2">
      <c r="E536" s="8"/>
      <c r="G536" s="10"/>
      <c r="H536" s="11"/>
      <c r="K536" s="13"/>
    </row>
    <row r="537" spans="5:11" ht="12.75" customHeight="1" x14ac:dyDescent="0.2">
      <c r="E537" s="8"/>
      <c r="G537" s="10"/>
      <c r="H537" s="11"/>
      <c r="K537" s="13"/>
    </row>
    <row r="538" spans="5:11" ht="12.75" customHeight="1" x14ac:dyDescent="0.2">
      <c r="E538" s="8"/>
      <c r="G538" s="10"/>
      <c r="H538" s="11"/>
      <c r="K538" s="13"/>
    </row>
    <row r="539" spans="5:11" ht="12.75" customHeight="1" x14ac:dyDescent="0.2">
      <c r="E539" s="8"/>
      <c r="G539" s="10"/>
      <c r="H539" s="11"/>
      <c r="K539" s="13"/>
    </row>
    <row r="540" spans="5:11" ht="12.75" customHeight="1" x14ac:dyDescent="0.2">
      <c r="E540" s="8"/>
      <c r="G540" s="10"/>
      <c r="H540" s="11"/>
      <c r="K540" s="13"/>
    </row>
    <row r="541" spans="5:11" ht="12.75" customHeight="1" x14ac:dyDescent="0.2">
      <c r="E541" s="8"/>
      <c r="G541" s="10"/>
      <c r="H541" s="11"/>
      <c r="K541" s="13"/>
    </row>
    <row r="542" spans="5:11" ht="12.75" customHeight="1" x14ac:dyDescent="0.2">
      <c r="E542" s="8"/>
      <c r="G542" s="10"/>
      <c r="H542" s="11"/>
      <c r="K542" s="13"/>
    </row>
    <row r="543" spans="5:11" ht="12.75" customHeight="1" x14ac:dyDescent="0.2">
      <c r="E543" s="8"/>
      <c r="G543" s="10"/>
      <c r="H543" s="11"/>
      <c r="K543" s="13"/>
    </row>
    <row r="544" spans="5:11" ht="12.75" customHeight="1" x14ac:dyDescent="0.2">
      <c r="E544" s="8"/>
      <c r="G544" s="10"/>
      <c r="H544" s="11"/>
      <c r="K544" s="13"/>
    </row>
    <row r="545" spans="5:11" ht="12.75" customHeight="1" x14ac:dyDescent="0.2">
      <c r="E545" s="8"/>
      <c r="G545" s="10"/>
      <c r="H545" s="11"/>
      <c r="K545" s="13"/>
    </row>
    <row r="546" spans="5:11" ht="12.75" customHeight="1" x14ac:dyDescent="0.2">
      <c r="E546" s="8"/>
      <c r="G546" s="10"/>
      <c r="H546" s="11"/>
      <c r="K546" s="13"/>
    </row>
    <row r="547" spans="5:11" ht="12.75" customHeight="1" x14ac:dyDescent="0.2">
      <c r="E547" s="8"/>
      <c r="G547" s="10"/>
      <c r="H547" s="11"/>
      <c r="K547" s="13"/>
    </row>
    <row r="548" spans="5:11" ht="12.75" customHeight="1" x14ac:dyDescent="0.2">
      <c r="E548" s="8"/>
      <c r="G548" s="10"/>
      <c r="H548" s="11"/>
      <c r="K548" s="13"/>
    </row>
    <row r="549" spans="5:11" ht="12.75" customHeight="1" x14ac:dyDescent="0.2">
      <c r="E549" s="8"/>
      <c r="G549" s="10"/>
      <c r="H549" s="11"/>
      <c r="K549" s="13"/>
    </row>
    <row r="550" spans="5:11" ht="12.75" customHeight="1" x14ac:dyDescent="0.2">
      <c r="E550" s="8"/>
      <c r="G550" s="10"/>
      <c r="H550" s="11"/>
      <c r="K550" s="13"/>
    </row>
    <row r="551" spans="5:11" ht="12.75" customHeight="1" x14ac:dyDescent="0.2">
      <c r="E551" s="8"/>
      <c r="G551" s="10"/>
      <c r="H551" s="11"/>
      <c r="K551" s="13"/>
    </row>
    <row r="552" spans="5:11" ht="12.75" customHeight="1" x14ac:dyDescent="0.2">
      <c r="E552" s="8"/>
      <c r="G552" s="10"/>
      <c r="H552" s="11"/>
      <c r="K552" s="13"/>
    </row>
    <row r="553" spans="5:11" ht="12.75" customHeight="1" x14ac:dyDescent="0.2">
      <c r="E553" s="8"/>
      <c r="G553" s="10"/>
      <c r="H553" s="11"/>
      <c r="K553" s="13"/>
    </row>
    <row r="554" spans="5:11" ht="12.75" customHeight="1" x14ac:dyDescent="0.2">
      <c r="E554" s="8"/>
      <c r="G554" s="10"/>
      <c r="H554" s="11"/>
      <c r="K554" s="13"/>
    </row>
    <row r="555" spans="5:11" ht="12.75" customHeight="1" x14ac:dyDescent="0.2">
      <c r="E555" s="8"/>
      <c r="G555" s="10"/>
      <c r="H555" s="11"/>
      <c r="K555" s="13"/>
    </row>
    <row r="556" spans="5:11" ht="12.75" customHeight="1" x14ac:dyDescent="0.2">
      <c r="E556" s="8"/>
      <c r="G556" s="10"/>
      <c r="H556" s="11"/>
      <c r="K556" s="13"/>
    </row>
    <row r="557" spans="5:11" ht="12.75" customHeight="1" x14ac:dyDescent="0.2">
      <c r="E557" s="8"/>
      <c r="G557" s="10"/>
      <c r="H557" s="11"/>
      <c r="K557" s="13"/>
    </row>
    <row r="558" spans="5:11" ht="12.75" customHeight="1" x14ac:dyDescent="0.2">
      <c r="E558" s="8"/>
      <c r="G558" s="10"/>
      <c r="H558" s="11"/>
      <c r="K558" s="13"/>
    </row>
    <row r="559" spans="5:11" ht="12.75" customHeight="1" x14ac:dyDescent="0.2">
      <c r="E559" s="8"/>
      <c r="G559" s="10"/>
      <c r="H559" s="11"/>
      <c r="K559" s="13"/>
    </row>
    <row r="560" spans="5:11" ht="12.75" customHeight="1" x14ac:dyDescent="0.2">
      <c r="E560" s="8"/>
      <c r="G560" s="10"/>
      <c r="H560" s="11"/>
      <c r="K560" s="13"/>
    </row>
    <row r="561" spans="5:11" ht="12.75" customHeight="1" x14ac:dyDescent="0.2">
      <c r="E561" s="8"/>
      <c r="G561" s="10"/>
      <c r="H561" s="11"/>
      <c r="K561" s="13"/>
    </row>
    <row r="562" spans="5:11" ht="12.75" customHeight="1" x14ac:dyDescent="0.2">
      <c r="E562" s="8"/>
      <c r="G562" s="10"/>
      <c r="H562" s="11"/>
      <c r="K562" s="13"/>
    </row>
    <row r="563" spans="5:11" ht="12.75" customHeight="1" x14ac:dyDescent="0.2">
      <c r="E563" s="8"/>
      <c r="G563" s="10"/>
      <c r="H563" s="11"/>
      <c r="K563" s="13"/>
    </row>
    <row r="564" spans="5:11" ht="12.75" customHeight="1" x14ac:dyDescent="0.2">
      <c r="E564" s="8"/>
      <c r="G564" s="10"/>
      <c r="H564" s="11"/>
      <c r="K564" s="13"/>
    </row>
    <row r="565" spans="5:11" ht="12.75" customHeight="1" x14ac:dyDescent="0.2">
      <c r="E565" s="8"/>
      <c r="G565" s="10"/>
      <c r="H565" s="11"/>
      <c r="K565" s="13"/>
    </row>
    <row r="566" spans="5:11" ht="12.75" customHeight="1" x14ac:dyDescent="0.2">
      <c r="E566" s="8"/>
      <c r="G566" s="10"/>
      <c r="H566" s="11"/>
      <c r="K566" s="13"/>
    </row>
    <row r="567" spans="5:11" ht="12.75" customHeight="1" x14ac:dyDescent="0.2">
      <c r="E567" s="8"/>
      <c r="G567" s="10"/>
      <c r="H567" s="11"/>
      <c r="K567" s="13"/>
    </row>
    <row r="568" spans="5:11" ht="12.75" customHeight="1" x14ac:dyDescent="0.2">
      <c r="E568" s="8"/>
      <c r="G568" s="10"/>
      <c r="H568" s="11"/>
      <c r="K568" s="13"/>
    </row>
    <row r="569" spans="5:11" ht="12.75" customHeight="1" x14ac:dyDescent="0.2">
      <c r="E569" s="8"/>
      <c r="G569" s="10"/>
      <c r="H569" s="11"/>
      <c r="K569" s="13"/>
    </row>
    <row r="570" spans="5:11" ht="12.75" customHeight="1" x14ac:dyDescent="0.2">
      <c r="E570" s="8"/>
      <c r="G570" s="10"/>
      <c r="H570" s="11"/>
      <c r="K570" s="13"/>
    </row>
    <row r="571" spans="5:11" ht="12.75" customHeight="1" x14ac:dyDescent="0.2">
      <c r="E571" s="8"/>
      <c r="G571" s="10"/>
      <c r="H571" s="11"/>
      <c r="K571" s="13"/>
    </row>
    <row r="572" spans="5:11" ht="12.75" customHeight="1" x14ac:dyDescent="0.2">
      <c r="E572" s="8"/>
      <c r="G572" s="10"/>
      <c r="H572" s="11"/>
      <c r="K572" s="13"/>
    </row>
    <row r="573" spans="5:11" ht="12.75" customHeight="1" x14ac:dyDescent="0.2">
      <c r="E573" s="8"/>
      <c r="G573" s="10"/>
      <c r="H573" s="11"/>
      <c r="K573" s="13"/>
    </row>
    <row r="574" spans="5:11" ht="12.75" customHeight="1" x14ac:dyDescent="0.2">
      <c r="E574" s="8"/>
      <c r="G574" s="10"/>
      <c r="H574" s="11"/>
      <c r="K574" s="13"/>
    </row>
    <row r="575" spans="5:11" ht="12.75" customHeight="1" x14ac:dyDescent="0.2">
      <c r="E575" s="8"/>
      <c r="G575" s="10"/>
      <c r="H575" s="11"/>
      <c r="K575" s="13"/>
    </row>
    <row r="576" spans="5:11" ht="12.75" customHeight="1" x14ac:dyDescent="0.2">
      <c r="E576" s="8"/>
      <c r="G576" s="10"/>
      <c r="H576" s="11"/>
      <c r="K576" s="13"/>
    </row>
    <row r="577" spans="5:11" ht="12.75" customHeight="1" x14ac:dyDescent="0.2">
      <c r="E577" s="8"/>
      <c r="G577" s="10"/>
      <c r="H577" s="11"/>
      <c r="K577" s="13"/>
    </row>
    <row r="578" spans="5:11" ht="12.75" customHeight="1" x14ac:dyDescent="0.2">
      <c r="E578" s="8"/>
      <c r="G578" s="10"/>
      <c r="H578" s="11"/>
      <c r="K578" s="13"/>
    </row>
    <row r="579" spans="5:11" ht="12.75" customHeight="1" x14ac:dyDescent="0.2">
      <c r="E579" s="8"/>
      <c r="G579" s="10"/>
      <c r="H579" s="11"/>
      <c r="K579" s="13"/>
    </row>
    <row r="580" spans="5:11" ht="12.75" customHeight="1" x14ac:dyDescent="0.2">
      <c r="E580" s="8"/>
      <c r="G580" s="10"/>
      <c r="H580" s="11"/>
      <c r="K580" s="13"/>
    </row>
    <row r="581" spans="5:11" ht="12.75" customHeight="1" x14ac:dyDescent="0.2">
      <c r="E581" s="8"/>
      <c r="G581" s="10"/>
      <c r="H581" s="11"/>
      <c r="K581" s="13"/>
    </row>
    <row r="582" spans="5:11" ht="12.75" customHeight="1" x14ac:dyDescent="0.2">
      <c r="E582" s="8"/>
      <c r="G582" s="10"/>
      <c r="H582" s="11"/>
      <c r="K582" s="13"/>
    </row>
    <row r="583" spans="5:11" ht="12.75" customHeight="1" x14ac:dyDescent="0.2">
      <c r="E583" s="8"/>
      <c r="G583" s="10"/>
      <c r="H583" s="11"/>
      <c r="K583" s="13"/>
    </row>
    <row r="584" spans="5:11" ht="12.75" customHeight="1" x14ac:dyDescent="0.2">
      <c r="E584" s="8"/>
      <c r="G584" s="10"/>
      <c r="H584" s="11"/>
      <c r="K584" s="13"/>
    </row>
    <row r="585" spans="5:11" ht="12.75" customHeight="1" x14ac:dyDescent="0.2">
      <c r="E585" s="8"/>
      <c r="G585" s="10"/>
      <c r="H585" s="11"/>
      <c r="K585" s="13"/>
    </row>
    <row r="586" spans="5:11" ht="12.75" customHeight="1" x14ac:dyDescent="0.2">
      <c r="E586" s="8"/>
      <c r="G586" s="10"/>
      <c r="H586" s="11"/>
      <c r="K586" s="13"/>
    </row>
    <row r="587" spans="5:11" ht="12.75" customHeight="1" x14ac:dyDescent="0.2">
      <c r="E587" s="8"/>
      <c r="G587" s="10"/>
      <c r="H587" s="11"/>
      <c r="K587" s="13"/>
    </row>
    <row r="588" spans="5:11" ht="12.75" customHeight="1" x14ac:dyDescent="0.2">
      <c r="E588" s="8"/>
      <c r="G588" s="10"/>
      <c r="H588" s="11"/>
      <c r="K588" s="13"/>
    </row>
    <row r="589" spans="5:11" ht="12.75" customHeight="1" x14ac:dyDescent="0.2">
      <c r="E589" s="8"/>
      <c r="G589" s="10"/>
      <c r="H589" s="11"/>
      <c r="K589" s="13"/>
    </row>
    <row r="590" spans="5:11" ht="12.75" customHeight="1" x14ac:dyDescent="0.2">
      <c r="E590" s="8"/>
      <c r="G590" s="10"/>
      <c r="H590" s="11"/>
      <c r="K590" s="13"/>
    </row>
    <row r="591" spans="5:11" ht="12.75" customHeight="1" x14ac:dyDescent="0.2">
      <c r="E591" s="8"/>
      <c r="G591" s="10"/>
      <c r="H591" s="11"/>
      <c r="K591" s="13"/>
    </row>
    <row r="592" spans="5:11" ht="12.75" customHeight="1" x14ac:dyDescent="0.2">
      <c r="E592" s="8"/>
      <c r="G592" s="10"/>
      <c r="H592" s="11"/>
      <c r="K592" s="13"/>
    </row>
    <row r="593" spans="5:11" ht="12.75" customHeight="1" x14ac:dyDescent="0.2">
      <c r="E593" s="8"/>
      <c r="G593" s="10"/>
      <c r="H593" s="11"/>
      <c r="K593" s="13"/>
    </row>
    <row r="594" spans="5:11" ht="12.75" customHeight="1" x14ac:dyDescent="0.2">
      <c r="E594" s="8"/>
      <c r="G594" s="10"/>
      <c r="H594" s="11"/>
      <c r="K594" s="13"/>
    </row>
    <row r="595" spans="5:11" ht="12.75" customHeight="1" x14ac:dyDescent="0.2">
      <c r="E595" s="8"/>
      <c r="G595" s="10"/>
      <c r="H595" s="11"/>
      <c r="K595" s="13"/>
    </row>
    <row r="596" spans="5:11" ht="12.75" customHeight="1" x14ac:dyDescent="0.2">
      <c r="E596" s="8"/>
      <c r="G596" s="10"/>
      <c r="H596" s="11"/>
      <c r="K596" s="13"/>
    </row>
    <row r="597" spans="5:11" ht="12.75" customHeight="1" x14ac:dyDescent="0.2">
      <c r="E597" s="8"/>
      <c r="G597" s="10"/>
      <c r="H597" s="11"/>
      <c r="K597" s="13"/>
    </row>
    <row r="598" spans="5:11" ht="12.75" customHeight="1" x14ac:dyDescent="0.2">
      <c r="E598" s="8"/>
      <c r="G598" s="10"/>
      <c r="H598" s="11"/>
      <c r="K598" s="13"/>
    </row>
    <row r="599" spans="5:11" ht="12.75" customHeight="1" x14ac:dyDescent="0.2">
      <c r="E599" s="8"/>
      <c r="G599" s="10"/>
      <c r="H599" s="11"/>
      <c r="K599" s="13"/>
    </row>
    <row r="600" spans="5:11" ht="12.75" customHeight="1" x14ac:dyDescent="0.2">
      <c r="E600" s="8"/>
      <c r="G600" s="10"/>
      <c r="H600" s="11"/>
      <c r="K600" s="13"/>
    </row>
    <row r="601" spans="5:11" ht="12.75" customHeight="1" x14ac:dyDescent="0.2">
      <c r="E601" s="8"/>
      <c r="G601" s="10"/>
      <c r="H601" s="11"/>
      <c r="K601" s="13"/>
    </row>
    <row r="602" spans="5:11" ht="12.75" customHeight="1" x14ac:dyDescent="0.2">
      <c r="E602" s="8"/>
      <c r="G602" s="10"/>
      <c r="H602" s="11"/>
      <c r="K602" s="13"/>
    </row>
    <row r="603" spans="5:11" ht="12.75" customHeight="1" x14ac:dyDescent="0.2">
      <c r="E603" s="8"/>
      <c r="G603" s="10"/>
      <c r="H603" s="11"/>
      <c r="K603" s="13"/>
    </row>
    <row r="604" spans="5:11" ht="12.75" customHeight="1" x14ac:dyDescent="0.2">
      <c r="E604" s="8"/>
      <c r="G604" s="10"/>
      <c r="H604" s="11"/>
      <c r="K604" s="13"/>
    </row>
    <row r="605" spans="5:11" ht="12.75" customHeight="1" x14ac:dyDescent="0.2">
      <c r="E605" s="8"/>
      <c r="G605" s="10"/>
      <c r="H605" s="11"/>
      <c r="K605" s="13"/>
    </row>
    <row r="606" spans="5:11" ht="12.75" customHeight="1" x14ac:dyDescent="0.2">
      <c r="E606" s="8"/>
      <c r="G606" s="10"/>
      <c r="H606" s="11"/>
      <c r="K606" s="13"/>
    </row>
    <row r="607" spans="5:11" ht="12.75" customHeight="1" x14ac:dyDescent="0.2">
      <c r="E607" s="8"/>
      <c r="G607" s="10"/>
      <c r="H607" s="11"/>
      <c r="K607" s="13"/>
    </row>
    <row r="608" spans="5:11" ht="12.75" customHeight="1" x14ac:dyDescent="0.2">
      <c r="E608" s="8"/>
      <c r="G608" s="10"/>
      <c r="H608" s="11"/>
      <c r="K608" s="13"/>
    </row>
    <row r="609" spans="5:11" ht="12.75" customHeight="1" x14ac:dyDescent="0.2">
      <c r="E609" s="8"/>
      <c r="G609" s="10"/>
      <c r="H609" s="11"/>
      <c r="K609" s="13"/>
    </row>
    <row r="610" spans="5:11" ht="12.75" customHeight="1" x14ac:dyDescent="0.2">
      <c r="E610" s="8"/>
      <c r="G610" s="10"/>
      <c r="H610" s="11"/>
      <c r="K610" s="13"/>
    </row>
    <row r="611" spans="5:11" ht="12.75" customHeight="1" x14ac:dyDescent="0.2">
      <c r="E611" s="8"/>
      <c r="G611" s="10"/>
      <c r="H611" s="11"/>
      <c r="K611" s="13"/>
    </row>
    <row r="612" spans="5:11" ht="12.75" customHeight="1" x14ac:dyDescent="0.2">
      <c r="E612" s="8"/>
      <c r="G612" s="10"/>
      <c r="H612" s="11"/>
      <c r="K612" s="13"/>
    </row>
    <row r="613" spans="5:11" ht="12.75" customHeight="1" x14ac:dyDescent="0.2">
      <c r="E613" s="8"/>
      <c r="G613" s="10"/>
      <c r="H613" s="11"/>
      <c r="K613" s="13"/>
    </row>
    <row r="614" spans="5:11" ht="12.75" customHeight="1" x14ac:dyDescent="0.2">
      <c r="E614" s="8"/>
      <c r="G614" s="10"/>
      <c r="H614" s="11"/>
      <c r="K614" s="13"/>
    </row>
    <row r="615" spans="5:11" ht="12.75" customHeight="1" x14ac:dyDescent="0.2">
      <c r="E615" s="8"/>
      <c r="G615" s="10"/>
      <c r="H615" s="11"/>
      <c r="K615" s="13"/>
    </row>
    <row r="616" spans="5:11" ht="12.75" customHeight="1" x14ac:dyDescent="0.2">
      <c r="E616" s="8"/>
      <c r="G616" s="10"/>
      <c r="H616" s="11"/>
      <c r="K616" s="13"/>
    </row>
    <row r="617" spans="5:11" ht="12.75" customHeight="1" x14ac:dyDescent="0.2">
      <c r="E617" s="8"/>
      <c r="G617" s="10"/>
      <c r="H617" s="11"/>
      <c r="K617" s="13"/>
    </row>
    <row r="618" spans="5:11" ht="12.75" customHeight="1" x14ac:dyDescent="0.2">
      <c r="E618" s="8"/>
      <c r="G618" s="10"/>
      <c r="H618" s="11"/>
      <c r="K618" s="13"/>
    </row>
    <row r="619" spans="5:11" ht="12.75" customHeight="1" x14ac:dyDescent="0.2">
      <c r="E619" s="8"/>
      <c r="G619" s="10"/>
      <c r="H619" s="11"/>
      <c r="K619" s="13"/>
    </row>
    <row r="620" spans="5:11" ht="12.75" customHeight="1" x14ac:dyDescent="0.2">
      <c r="E620" s="8"/>
      <c r="G620" s="10"/>
      <c r="H620" s="11"/>
      <c r="K620" s="13"/>
    </row>
    <row r="621" spans="5:11" ht="12.75" customHeight="1" x14ac:dyDescent="0.2">
      <c r="E621" s="8"/>
      <c r="G621" s="10"/>
      <c r="H621" s="11"/>
      <c r="K621" s="13"/>
    </row>
    <row r="622" spans="5:11" ht="12.75" customHeight="1" x14ac:dyDescent="0.2">
      <c r="E622" s="8"/>
      <c r="G622" s="10"/>
      <c r="H622" s="11"/>
      <c r="K622" s="13"/>
    </row>
    <row r="623" spans="5:11" ht="12.75" customHeight="1" x14ac:dyDescent="0.2">
      <c r="E623" s="8"/>
      <c r="G623" s="10"/>
      <c r="H623" s="11"/>
      <c r="K623" s="13"/>
    </row>
    <row r="624" spans="5:11" ht="12.75" customHeight="1" x14ac:dyDescent="0.2">
      <c r="E624" s="8"/>
      <c r="G624" s="10"/>
      <c r="H624" s="11"/>
      <c r="K624" s="13"/>
    </row>
    <row r="625" spans="5:11" ht="12.75" customHeight="1" x14ac:dyDescent="0.2">
      <c r="E625" s="8"/>
      <c r="G625" s="10"/>
      <c r="H625" s="11"/>
      <c r="K625" s="13"/>
    </row>
    <row r="626" spans="5:11" ht="12.75" customHeight="1" x14ac:dyDescent="0.2">
      <c r="E626" s="8"/>
      <c r="G626" s="10"/>
      <c r="H626" s="11"/>
      <c r="K626" s="13"/>
    </row>
    <row r="627" spans="5:11" ht="12.75" customHeight="1" x14ac:dyDescent="0.2">
      <c r="E627" s="8"/>
      <c r="G627" s="10"/>
      <c r="H627" s="11"/>
      <c r="K627" s="13"/>
    </row>
    <row r="628" spans="5:11" ht="12.75" customHeight="1" x14ac:dyDescent="0.2">
      <c r="E628" s="8"/>
      <c r="G628" s="10"/>
      <c r="H628" s="11"/>
      <c r="K628" s="13"/>
    </row>
    <row r="629" spans="5:11" ht="12.75" customHeight="1" x14ac:dyDescent="0.2">
      <c r="E629" s="8"/>
      <c r="G629" s="10"/>
      <c r="H629" s="11"/>
      <c r="K629" s="13"/>
    </row>
    <row r="630" spans="5:11" ht="12.75" customHeight="1" x14ac:dyDescent="0.2">
      <c r="E630" s="8"/>
      <c r="G630" s="10"/>
      <c r="H630" s="11"/>
      <c r="K630" s="13"/>
    </row>
    <row r="631" spans="5:11" ht="12.75" customHeight="1" x14ac:dyDescent="0.2">
      <c r="E631" s="8"/>
      <c r="G631" s="10"/>
      <c r="H631" s="11"/>
      <c r="K631" s="13"/>
    </row>
    <row r="632" spans="5:11" ht="12.75" customHeight="1" x14ac:dyDescent="0.2">
      <c r="E632" s="8"/>
      <c r="G632" s="10"/>
      <c r="H632" s="11"/>
      <c r="K632" s="13"/>
    </row>
    <row r="633" spans="5:11" ht="12.75" customHeight="1" x14ac:dyDescent="0.2">
      <c r="E633" s="8"/>
      <c r="G633" s="10"/>
      <c r="H633" s="11"/>
      <c r="K633" s="13"/>
    </row>
    <row r="634" spans="5:11" ht="12.75" customHeight="1" x14ac:dyDescent="0.2">
      <c r="E634" s="8"/>
      <c r="G634" s="10"/>
      <c r="H634" s="11"/>
      <c r="K634" s="13"/>
    </row>
    <row r="635" spans="5:11" ht="12.75" customHeight="1" x14ac:dyDescent="0.2">
      <c r="E635" s="8"/>
      <c r="G635" s="10"/>
      <c r="H635" s="11"/>
      <c r="K635" s="13"/>
    </row>
    <row r="636" spans="5:11" ht="12.75" customHeight="1" x14ac:dyDescent="0.2">
      <c r="E636" s="8"/>
      <c r="G636" s="10"/>
      <c r="H636" s="11"/>
      <c r="K636" s="13"/>
    </row>
    <row r="637" spans="5:11" ht="12.75" customHeight="1" x14ac:dyDescent="0.2">
      <c r="E637" s="8"/>
      <c r="G637" s="10"/>
      <c r="H637" s="11"/>
      <c r="K637" s="13"/>
    </row>
    <row r="638" spans="5:11" ht="12.75" customHeight="1" x14ac:dyDescent="0.2">
      <c r="E638" s="8"/>
      <c r="G638" s="10"/>
      <c r="H638" s="11"/>
      <c r="K638" s="13"/>
    </row>
    <row r="639" spans="5:11" ht="12.75" customHeight="1" x14ac:dyDescent="0.2">
      <c r="E639" s="8"/>
      <c r="G639" s="10"/>
      <c r="H639" s="11"/>
      <c r="K639" s="13"/>
    </row>
    <row r="640" spans="5:11" ht="12.75" customHeight="1" x14ac:dyDescent="0.2">
      <c r="E640" s="8"/>
      <c r="G640" s="10"/>
      <c r="H640" s="11"/>
      <c r="K640" s="13"/>
    </row>
    <row r="641" spans="5:11" ht="12.75" customHeight="1" x14ac:dyDescent="0.2">
      <c r="E641" s="8"/>
      <c r="G641" s="10"/>
      <c r="H641" s="11"/>
      <c r="K641" s="13"/>
    </row>
    <row r="642" spans="5:11" ht="12.75" customHeight="1" x14ac:dyDescent="0.2">
      <c r="E642" s="8"/>
      <c r="G642" s="10"/>
      <c r="H642" s="11"/>
      <c r="K642" s="13"/>
    </row>
    <row r="643" spans="5:11" ht="12.75" customHeight="1" x14ac:dyDescent="0.2">
      <c r="E643" s="8"/>
      <c r="G643" s="10"/>
      <c r="H643" s="11"/>
      <c r="K643" s="13"/>
    </row>
    <row r="644" spans="5:11" ht="12.75" customHeight="1" x14ac:dyDescent="0.2">
      <c r="E644" s="8"/>
      <c r="G644" s="10"/>
      <c r="H644" s="11"/>
      <c r="K644" s="13"/>
    </row>
    <row r="645" spans="5:11" ht="12.75" customHeight="1" x14ac:dyDescent="0.2">
      <c r="E645" s="8"/>
      <c r="G645" s="10"/>
      <c r="H645" s="11"/>
      <c r="K645" s="13"/>
    </row>
    <row r="646" spans="5:11" ht="12.75" customHeight="1" x14ac:dyDescent="0.2">
      <c r="E646" s="8"/>
      <c r="G646" s="10"/>
      <c r="H646" s="11"/>
      <c r="K646" s="13"/>
    </row>
    <row r="647" spans="5:11" ht="12.75" customHeight="1" x14ac:dyDescent="0.2">
      <c r="E647" s="8"/>
      <c r="G647" s="10"/>
      <c r="H647" s="11"/>
      <c r="K647" s="13"/>
    </row>
    <row r="648" spans="5:11" ht="12.75" customHeight="1" x14ac:dyDescent="0.2">
      <c r="E648" s="8"/>
      <c r="G648" s="10"/>
      <c r="H648" s="11"/>
      <c r="K648" s="13"/>
    </row>
    <row r="649" spans="5:11" ht="12.75" customHeight="1" x14ac:dyDescent="0.2">
      <c r="E649" s="8"/>
      <c r="G649" s="10"/>
      <c r="H649" s="11"/>
      <c r="K649" s="13"/>
    </row>
    <row r="650" spans="5:11" ht="12.75" customHeight="1" x14ac:dyDescent="0.2">
      <c r="E650" s="8"/>
      <c r="G650" s="10"/>
      <c r="H650" s="11"/>
      <c r="K650" s="13"/>
    </row>
    <row r="651" spans="5:11" ht="12.75" customHeight="1" x14ac:dyDescent="0.2">
      <c r="E651" s="8"/>
      <c r="G651" s="10"/>
      <c r="H651" s="11"/>
      <c r="K651" s="13"/>
    </row>
    <row r="652" spans="5:11" ht="12.75" customHeight="1" x14ac:dyDescent="0.2">
      <c r="E652" s="8"/>
      <c r="G652" s="10"/>
      <c r="H652" s="11"/>
      <c r="K652" s="13"/>
    </row>
    <row r="653" spans="5:11" ht="12.75" customHeight="1" x14ac:dyDescent="0.2">
      <c r="E653" s="8"/>
      <c r="G653" s="10"/>
      <c r="H653" s="11"/>
      <c r="K653" s="13"/>
    </row>
    <row r="654" spans="5:11" ht="12.75" customHeight="1" x14ac:dyDescent="0.2">
      <c r="E654" s="8"/>
      <c r="G654" s="10"/>
      <c r="H654" s="11"/>
      <c r="K654" s="13"/>
    </row>
    <row r="655" spans="5:11" ht="12.75" customHeight="1" x14ac:dyDescent="0.2">
      <c r="E655" s="8"/>
      <c r="G655" s="10"/>
      <c r="H655" s="11"/>
      <c r="K655" s="13"/>
    </row>
    <row r="656" spans="5:11" ht="12.75" customHeight="1" x14ac:dyDescent="0.2">
      <c r="E656" s="8"/>
      <c r="G656" s="10"/>
      <c r="H656" s="11"/>
      <c r="K656" s="13"/>
    </row>
    <row r="657" spans="5:11" ht="12.75" customHeight="1" x14ac:dyDescent="0.2">
      <c r="E657" s="8"/>
      <c r="G657" s="10"/>
      <c r="H657" s="11"/>
      <c r="K657" s="13"/>
    </row>
    <row r="658" spans="5:11" ht="12.75" customHeight="1" x14ac:dyDescent="0.2">
      <c r="E658" s="8"/>
      <c r="G658" s="10"/>
      <c r="H658" s="11"/>
      <c r="K658" s="13"/>
    </row>
    <row r="659" spans="5:11" ht="12.75" customHeight="1" x14ac:dyDescent="0.2">
      <c r="E659" s="8"/>
      <c r="G659" s="10"/>
      <c r="H659" s="11"/>
      <c r="K659" s="13"/>
    </row>
    <row r="660" spans="5:11" ht="12.75" customHeight="1" x14ac:dyDescent="0.2">
      <c r="E660" s="8"/>
      <c r="G660" s="10"/>
      <c r="H660" s="11"/>
      <c r="K660" s="13"/>
    </row>
    <row r="661" spans="5:11" ht="12.75" customHeight="1" x14ac:dyDescent="0.2">
      <c r="E661" s="8"/>
      <c r="G661" s="10"/>
      <c r="H661" s="11"/>
      <c r="K661" s="13"/>
    </row>
    <row r="662" spans="5:11" ht="12.75" customHeight="1" x14ac:dyDescent="0.2">
      <c r="E662" s="8"/>
      <c r="G662" s="10"/>
      <c r="H662" s="11"/>
      <c r="K662" s="13"/>
    </row>
    <row r="663" spans="5:11" ht="12.75" customHeight="1" x14ac:dyDescent="0.2">
      <c r="E663" s="8"/>
      <c r="G663" s="10"/>
      <c r="H663" s="11"/>
      <c r="K663" s="13"/>
    </row>
    <row r="664" spans="5:11" ht="12.75" customHeight="1" x14ac:dyDescent="0.2">
      <c r="E664" s="8"/>
      <c r="G664" s="10"/>
      <c r="H664" s="11"/>
      <c r="K664" s="13"/>
    </row>
    <row r="665" spans="5:11" ht="12.75" customHeight="1" x14ac:dyDescent="0.2">
      <c r="E665" s="8"/>
      <c r="G665" s="10"/>
      <c r="H665" s="11"/>
      <c r="K665" s="13"/>
    </row>
    <row r="666" spans="5:11" ht="12.75" customHeight="1" x14ac:dyDescent="0.2">
      <c r="E666" s="8"/>
      <c r="G666" s="10"/>
      <c r="H666" s="11"/>
      <c r="K666" s="13"/>
    </row>
    <row r="667" spans="5:11" ht="12.75" customHeight="1" x14ac:dyDescent="0.2">
      <c r="E667" s="8"/>
      <c r="G667" s="10"/>
      <c r="H667" s="11"/>
      <c r="K667" s="13"/>
    </row>
    <row r="668" spans="5:11" ht="12.75" customHeight="1" x14ac:dyDescent="0.2">
      <c r="E668" s="8"/>
      <c r="G668" s="10"/>
      <c r="H668" s="11"/>
      <c r="K668" s="13"/>
    </row>
    <row r="669" spans="5:11" ht="12.75" customHeight="1" x14ac:dyDescent="0.2">
      <c r="E669" s="8"/>
      <c r="G669" s="10"/>
      <c r="H669" s="11"/>
      <c r="K669" s="13"/>
    </row>
    <row r="670" spans="5:11" ht="12.75" customHeight="1" x14ac:dyDescent="0.2">
      <c r="E670" s="8"/>
      <c r="G670" s="10"/>
      <c r="H670" s="11"/>
      <c r="K670" s="13"/>
    </row>
    <row r="671" spans="5:11" ht="12.75" customHeight="1" x14ac:dyDescent="0.2">
      <c r="E671" s="8"/>
      <c r="G671" s="10"/>
      <c r="H671" s="11"/>
      <c r="K671" s="13"/>
    </row>
    <row r="672" spans="5:11" ht="12.75" customHeight="1" x14ac:dyDescent="0.2">
      <c r="E672" s="8"/>
      <c r="G672" s="10"/>
      <c r="H672" s="11"/>
      <c r="K672" s="13"/>
    </row>
    <row r="673" spans="5:11" ht="12.75" customHeight="1" x14ac:dyDescent="0.2">
      <c r="E673" s="8"/>
      <c r="G673" s="10"/>
      <c r="H673" s="11"/>
      <c r="K673" s="13"/>
    </row>
    <row r="674" spans="5:11" ht="12.75" customHeight="1" x14ac:dyDescent="0.2">
      <c r="E674" s="8"/>
      <c r="G674" s="10"/>
      <c r="H674" s="11"/>
      <c r="K674" s="13"/>
    </row>
    <row r="675" spans="5:11" ht="12.75" customHeight="1" x14ac:dyDescent="0.2">
      <c r="E675" s="8"/>
      <c r="G675" s="10"/>
      <c r="H675" s="11"/>
      <c r="K675" s="13"/>
    </row>
    <row r="676" spans="5:11" ht="12.75" customHeight="1" x14ac:dyDescent="0.2">
      <c r="E676" s="8"/>
      <c r="G676" s="10"/>
      <c r="H676" s="11"/>
      <c r="K676" s="13"/>
    </row>
    <row r="677" spans="5:11" ht="12.75" customHeight="1" x14ac:dyDescent="0.2">
      <c r="E677" s="8"/>
      <c r="G677" s="10"/>
      <c r="H677" s="11"/>
      <c r="K677" s="13"/>
    </row>
    <row r="678" spans="5:11" ht="12.75" customHeight="1" x14ac:dyDescent="0.2">
      <c r="E678" s="8"/>
      <c r="G678" s="10"/>
      <c r="H678" s="11"/>
      <c r="K678" s="13"/>
    </row>
    <row r="679" spans="5:11" ht="12.75" customHeight="1" x14ac:dyDescent="0.2">
      <c r="E679" s="8"/>
      <c r="G679" s="10"/>
      <c r="H679" s="11"/>
      <c r="K679" s="13"/>
    </row>
    <row r="680" spans="5:11" ht="12.75" customHeight="1" x14ac:dyDescent="0.2">
      <c r="E680" s="8"/>
      <c r="G680" s="10"/>
      <c r="H680" s="11"/>
      <c r="K680" s="13"/>
    </row>
    <row r="681" spans="5:11" ht="12.75" customHeight="1" x14ac:dyDescent="0.2">
      <c r="E681" s="8"/>
      <c r="G681" s="10"/>
      <c r="H681" s="11"/>
      <c r="K681" s="13"/>
    </row>
    <row r="682" spans="5:11" ht="12.75" customHeight="1" x14ac:dyDescent="0.2">
      <c r="E682" s="8"/>
      <c r="G682" s="10"/>
      <c r="H682" s="11"/>
      <c r="K682" s="13"/>
    </row>
    <row r="683" spans="5:11" ht="12.75" customHeight="1" x14ac:dyDescent="0.2">
      <c r="E683" s="8"/>
      <c r="G683" s="10"/>
      <c r="H683" s="11"/>
      <c r="K683" s="13"/>
    </row>
    <row r="684" spans="5:11" ht="12.75" customHeight="1" x14ac:dyDescent="0.2">
      <c r="E684" s="8"/>
      <c r="G684" s="10"/>
      <c r="H684" s="11"/>
      <c r="K684" s="13"/>
    </row>
    <row r="685" spans="5:11" ht="12.75" customHeight="1" x14ac:dyDescent="0.2">
      <c r="E685" s="8"/>
      <c r="G685" s="10"/>
      <c r="H685" s="11"/>
      <c r="K685" s="13"/>
    </row>
    <row r="686" spans="5:11" ht="12.75" customHeight="1" x14ac:dyDescent="0.2">
      <c r="E686" s="8"/>
      <c r="G686" s="10"/>
      <c r="H686" s="11"/>
      <c r="K686" s="13"/>
    </row>
    <row r="687" spans="5:11" ht="12.75" customHeight="1" x14ac:dyDescent="0.2">
      <c r="E687" s="8"/>
      <c r="G687" s="10"/>
      <c r="H687" s="11"/>
      <c r="K687" s="13"/>
    </row>
    <row r="688" spans="5:11" ht="12.75" customHeight="1" x14ac:dyDescent="0.2">
      <c r="E688" s="8"/>
      <c r="G688" s="10"/>
      <c r="H688" s="11"/>
      <c r="K688" s="13"/>
    </row>
    <row r="689" spans="5:11" ht="12.75" customHeight="1" x14ac:dyDescent="0.2">
      <c r="E689" s="8"/>
      <c r="G689" s="10"/>
      <c r="H689" s="11"/>
      <c r="K689" s="13"/>
    </row>
    <row r="690" spans="5:11" ht="12.75" customHeight="1" x14ac:dyDescent="0.2">
      <c r="E690" s="8"/>
      <c r="G690" s="10"/>
      <c r="H690" s="11"/>
      <c r="K690" s="13"/>
    </row>
    <row r="691" spans="5:11" ht="12.75" customHeight="1" x14ac:dyDescent="0.2">
      <c r="E691" s="8"/>
      <c r="G691" s="10"/>
      <c r="H691" s="11"/>
      <c r="K691" s="13"/>
    </row>
    <row r="692" spans="5:11" ht="12.75" customHeight="1" x14ac:dyDescent="0.2">
      <c r="E692" s="8"/>
      <c r="G692" s="10"/>
      <c r="H692" s="11"/>
      <c r="K692" s="13"/>
    </row>
    <row r="693" spans="5:11" ht="12.75" customHeight="1" x14ac:dyDescent="0.2">
      <c r="E693" s="8"/>
      <c r="G693" s="10"/>
      <c r="H693" s="11"/>
      <c r="K693" s="13"/>
    </row>
    <row r="694" spans="5:11" ht="12.75" customHeight="1" x14ac:dyDescent="0.2">
      <c r="E694" s="8"/>
      <c r="G694" s="10"/>
      <c r="H694" s="11"/>
      <c r="K694" s="13"/>
    </row>
    <row r="695" spans="5:11" ht="12.75" customHeight="1" x14ac:dyDescent="0.2">
      <c r="E695" s="8"/>
      <c r="G695" s="10"/>
      <c r="H695" s="11"/>
      <c r="K695" s="13"/>
    </row>
    <row r="696" spans="5:11" ht="12.75" customHeight="1" x14ac:dyDescent="0.2">
      <c r="E696" s="8"/>
      <c r="G696" s="10"/>
      <c r="H696" s="11"/>
      <c r="K696" s="13"/>
    </row>
    <row r="697" spans="5:11" ht="12.75" customHeight="1" x14ac:dyDescent="0.2">
      <c r="E697" s="8"/>
      <c r="G697" s="10"/>
      <c r="H697" s="11"/>
      <c r="K697" s="13"/>
    </row>
    <row r="698" spans="5:11" ht="12.75" customHeight="1" x14ac:dyDescent="0.2">
      <c r="E698" s="8"/>
      <c r="G698" s="10"/>
      <c r="H698" s="11"/>
      <c r="K698" s="13"/>
    </row>
    <row r="699" spans="5:11" ht="12.75" customHeight="1" x14ac:dyDescent="0.2">
      <c r="E699" s="8"/>
      <c r="G699" s="10"/>
      <c r="H699" s="11"/>
      <c r="K699" s="13"/>
    </row>
    <row r="700" spans="5:11" ht="12.75" customHeight="1" x14ac:dyDescent="0.2">
      <c r="E700" s="8"/>
      <c r="G700" s="10"/>
      <c r="H700" s="11"/>
      <c r="K700" s="13"/>
    </row>
    <row r="701" spans="5:11" ht="12.75" customHeight="1" x14ac:dyDescent="0.2">
      <c r="E701" s="8"/>
      <c r="G701" s="10"/>
      <c r="H701" s="11"/>
      <c r="K701" s="13"/>
    </row>
    <row r="702" spans="5:11" ht="12.75" customHeight="1" x14ac:dyDescent="0.2">
      <c r="E702" s="8"/>
      <c r="G702" s="10"/>
      <c r="H702" s="11"/>
      <c r="K702" s="13"/>
    </row>
    <row r="703" spans="5:11" ht="12.75" customHeight="1" x14ac:dyDescent="0.2">
      <c r="E703" s="8"/>
      <c r="G703" s="10"/>
      <c r="H703" s="11"/>
      <c r="K703" s="13"/>
    </row>
    <row r="704" spans="5:11" ht="12.75" customHeight="1" x14ac:dyDescent="0.2">
      <c r="E704" s="8"/>
      <c r="G704" s="10"/>
      <c r="H704" s="11"/>
      <c r="K704" s="13"/>
    </row>
    <row r="705" spans="5:11" ht="12.75" customHeight="1" x14ac:dyDescent="0.2">
      <c r="E705" s="8"/>
      <c r="G705" s="10"/>
      <c r="H705" s="11"/>
      <c r="K705" s="13"/>
    </row>
    <row r="706" spans="5:11" ht="12.75" customHeight="1" x14ac:dyDescent="0.2">
      <c r="E706" s="8"/>
      <c r="G706" s="10"/>
      <c r="H706" s="11"/>
      <c r="K706" s="13"/>
    </row>
    <row r="707" spans="5:11" ht="12.75" customHeight="1" x14ac:dyDescent="0.2">
      <c r="E707" s="8"/>
      <c r="G707" s="10"/>
      <c r="H707" s="11"/>
      <c r="K707" s="13"/>
    </row>
    <row r="708" spans="5:11" ht="12.75" customHeight="1" x14ac:dyDescent="0.2">
      <c r="E708" s="8"/>
      <c r="G708" s="10"/>
      <c r="H708" s="11"/>
      <c r="K708" s="13"/>
    </row>
    <row r="709" spans="5:11" ht="12.75" customHeight="1" x14ac:dyDescent="0.2">
      <c r="E709" s="8"/>
      <c r="G709" s="10"/>
      <c r="H709" s="11"/>
      <c r="K709" s="13"/>
    </row>
    <row r="710" spans="5:11" ht="12.75" customHeight="1" x14ac:dyDescent="0.2">
      <c r="E710" s="8"/>
      <c r="G710" s="10"/>
      <c r="H710" s="11"/>
      <c r="K710" s="13"/>
    </row>
    <row r="711" spans="5:11" ht="12.75" customHeight="1" x14ac:dyDescent="0.2">
      <c r="E711" s="8"/>
      <c r="G711" s="10"/>
      <c r="H711" s="11"/>
      <c r="K711" s="13"/>
    </row>
    <row r="712" spans="5:11" ht="12.75" customHeight="1" x14ac:dyDescent="0.2">
      <c r="E712" s="8"/>
      <c r="G712" s="10"/>
      <c r="H712" s="11"/>
      <c r="K712" s="13"/>
    </row>
    <row r="713" spans="5:11" ht="12.75" customHeight="1" x14ac:dyDescent="0.2">
      <c r="E713" s="8"/>
      <c r="G713" s="10"/>
      <c r="H713" s="11"/>
      <c r="K713" s="13"/>
    </row>
    <row r="714" spans="5:11" ht="12.75" customHeight="1" x14ac:dyDescent="0.2">
      <c r="E714" s="8"/>
      <c r="G714" s="10"/>
      <c r="H714" s="11"/>
      <c r="K714" s="13"/>
    </row>
    <row r="715" spans="5:11" ht="12.75" customHeight="1" x14ac:dyDescent="0.2">
      <c r="E715" s="8"/>
      <c r="G715" s="10"/>
      <c r="H715" s="11"/>
      <c r="K715" s="13"/>
    </row>
    <row r="716" spans="5:11" ht="12.75" customHeight="1" x14ac:dyDescent="0.2">
      <c r="E716" s="8"/>
      <c r="G716" s="10"/>
      <c r="H716" s="11"/>
      <c r="K716" s="13"/>
    </row>
    <row r="717" spans="5:11" ht="12.75" customHeight="1" x14ac:dyDescent="0.2">
      <c r="E717" s="8"/>
      <c r="G717" s="10"/>
      <c r="H717" s="11"/>
      <c r="K717" s="13"/>
    </row>
    <row r="718" spans="5:11" ht="12.75" customHeight="1" x14ac:dyDescent="0.2">
      <c r="E718" s="8"/>
      <c r="G718" s="10"/>
      <c r="H718" s="11"/>
      <c r="K718" s="13"/>
    </row>
    <row r="719" spans="5:11" ht="12.75" customHeight="1" x14ac:dyDescent="0.2">
      <c r="E719" s="8"/>
      <c r="G719" s="10"/>
      <c r="H719" s="11"/>
      <c r="K719" s="13"/>
    </row>
    <row r="720" spans="5:11" ht="12.75" customHeight="1" x14ac:dyDescent="0.2">
      <c r="E720" s="8"/>
      <c r="G720" s="10"/>
      <c r="H720" s="11"/>
      <c r="K720" s="13"/>
    </row>
    <row r="721" spans="5:11" ht="12.75" customHeight="1" x14ac:dyDescent="0.2">
      <c r="E721" s="8"/>
      <c r="G721" s="10"/>
      <c r="H721" s="11"/>
      <c r="K721" s="13"/>
    </row>
    <row r="722" spans="5:11" ht="12.75" customHeight="1" x14ac:dyDescent="0.2">
      <c r="E722" s="8"/>
      <c r="G722" s="10"/>
      <c r="H722" s="11"/>
      <c r="K722" s="13"/>
    </row>
    <row r="723" spans="5:11" ht="12.75" customHeight="1" x14ac:dyDescent="0.2">
      <c r="E723" s="8"/>
      <c r="G723" s="10"/>
      <c r="H723" s="11"/>
      <c r="K723" s="13"/>
    </row>
    <row r="724" spans="5:11" ht="12.75" customHeight="1" x14ac:dyDescent="0.2">
      <c r="E724" s="8"/>
      <c r="G724" s="10"/>
      <c r="H724" s="11"/>
      <c r="K724" s="13"/>
    </row>
    <row r="725" spans="5:11" ht="12.75" customHeight="1" x14ac:dyDescent="0.2">
      <c r="E725" s="8"/>
      <c r="G725" s="10"/>
      <c r="H725" s="11"/>
      <c r="K725" s="13"/>
    </row>
    <row r="726" spans="5:11" ht="12.75" customHeight="1" x14ac:dyDescent="0.2">
      <c r="E726" s="8"/>
      <c r="G726" s="10"/>
      <c r="H726" s="11"/>
      <c r="K726" s="13"/>
    </row>
    <row r="727" spans="5:11" ht="12.75" customHeight="1" x14ac:dyDescent="0.2">
      <c r="E727" s="8"/>
      <c r="G727" s="10"/>
      <c r="H727" s="11"/>
      <c r="K727" s="13"/>
    </row>
    <row r="728" spans="5:11" ht="12.75" customHeight="1" x14ac:dyDescent="0.2">
      <c r="E728" s="8"/>
      <c r="G728" s="10"/>
      <c r="H728" s="11"/>
      <c r="K728" s="13"/>
    </row>
    <row r="729" spans="5:11" ht="12.75" customHeight="1" x14ac:dyDescent="0.2">
      <c r="E729" s="8"/>
      <c r="G729" s="10"/>
      <c r="H729" s="11"/>
      <c r="K729" s="13"/>
    </row>
    <row r="730" spans="5:11" ht="12.75" customHeight="1" x14ac:dyDescent="0.2">
      <c r="E730" s="8"/>
      <c r="G730" s="10"/>
      <c r="H730" s="11"/>
      <c r="K730" s="13"/>
    </row>
    <row r="731" spans="5:11" ht="12.75" customHeight="1" x14ac:dyDescent="0.2">
      <c r="E731" s="8"/>
      <c r="G731" s="10"/>
      <c r="H731" s="11"/>
      <c r="K731" s="13"/>
    </row>
    <row r="732" spans="5:11" ht="12.75" customHeight="1" x14ac:dyDescent="0.2">
      <c r="E732" s="8"/>
      <c r="G732" s="10"/>
      <c r="H732" s="11"/>
      <c r="K732" s="13"/>
    </row>
    <row r="733" spans="5:11" ht="12.75" customHeight="1" x14ac:dyDescent="0.2">
      <c r="E733" s="8"/>
      <c r="G733" s="10"/>
      <c r="H733" s="11"/>
      <c r="K733" s="13"/>
    </row>
    <row r="734" spans="5:11" ht="12.75" customHeight="1" x14ac:dyDescent="0.2">
      <c r="E734" s="8"/>
      <c r="G734" s="10"/>
      <c r="H734" s="11"/>
      <c r="K734" s="13"/>
    </row>
    <row r="735" spans="5:11" ht="12.75" customHeight="1" x14ac:dyDescent="0.2">
      <c r="E735" s="8"/>
      <c r="G735" s="10"/>
      <c r="H735" s="11"/>
      <c r="K735" s="13"/>
    </row>
    <row r="736" spans="5:11" ht="12.75" customHeight="1" x14ac:dyDescent="0.2">
      <c r="E736" s="8"/>
      <c r="G736" s="10"/>
      <c r="H736" s="11"/>
      <c r="K736" s="13"/>
    </row>
    <row r="737" spans="5:11" ht="12.75" customHeight="1" x14ac:dyDescent="0.2">
      <c r="E737" s="8"/>
      <c r="G737" s="10"/>
      <c r="H737" s="11"/>
      <c r="K737" s="13"/>
    </row>
    <row r="738" spans="5:11" ht="12.75" customHeight="1" x14ac:dyDescent="0.2">
      <c r="E738" s="8"/>
      <c r="G738" s="10"/>
      <c r="H738" s="11"/>
      <c r="K738" s="13"/>
    </row>
    <row r="739" spans="5:11" ht="12.75" customHeight="1" x14ac:dyDescent="0.2">
      <c r="E739" s="8"/>
      <c r="G739" s="10"/>
      <c r="H739" s="11"/>
      <c r="K739" s="13"/>
    </row>
    <row r="740" spans="5:11" ht="12.75" customHeight="1" x14ac:dyDescent="0.2">
      <c r="E740" s="8"/>
      <c r="G740" s="10"/>
      <c r="H740" s="11"/>
      <c r="K740" s="13"/>
    </row>
    <row r="741" spans="5:11" ht="12.75" customHeight="1" x14ac:dyDescent="0.2">
      <c r="E741" s="8"/>
      <c r="G741" s="10"/>
      <c r="H741" s="11"/>
      <c r="K741" s="13"/>
    </row>
    <row r="742" spans="5:11" ht="12.75" customHeight="1" x14ac:dyDescent="0.2">
      <c r="E742" s="8"/>
      <c r="G742" s="10"/>
      <c r="H742" s="11"/>
      <c r="K742" s="13"/>
    </row>
    <row r="743" spans="5:11" ht="12.75" customHeight="1" x14ac:dyDescent="0.2">
      <c r="E743" s="8"/>
      <c r="G743" s="10"/>
      <c r="H743" s="11"/>
      <c r="K743" s="13"/>
    </row>
    <row r="744" spans="5:11" ht="12.75" customHeight="1" x14ac:dyDescent="0.2">
      <c r="E744" s="8"/>
      <c r="G744" s="10"/>
      <c r="H744" s="11"/>
      <c r="K744" s="13"/>
    </row>
    <row r="745" spans="5:11" ht="12.75" customHeight="1" x14ac:dyDescent="0.2">
      <c r="E745" s="8"/>
      <c r="G745" s="10"/>
      <c r="H745" s="11"/>
      <c r="K745" s="13"/>
    </row>
    <row r="746" spans="5:11" ht="12.75" customHeight="1" x14ac:dyDescent="0.2">
      <c r="E746" s="8"/>
      <c r="G746" s="10"/>
      <c r="H746" s="11"/>
      <c r="K746" s="13"/>
    </row>
    <row r="747" spans="5:11" ht="12.75" customHeight="1" x14ac:dyDescent="0.2">
      <c r="E747" s="8"/>
      <c r="G747" s="10"/>
      <c r="H747" s="11"/>
      <c r="K747" s="13"/>
    </row>
    <row r="748" spans="5:11" ht="12.75" customHeight="1" x14ac:dyDescent="0.2">
      <c r="E748" s="8"/>
      <c r="G748" s="10"/>
      <c r="H748" s="11"/>
      <c r="K748" s="13"/>
    </row>
    <row r="749" spans="5:11" ht="12.75" customHeight="1" x14ac:dyDescent="0.2">
      <c r="E749" s="8"/>
      <c r="G749" s="10"/>
      <c r="H749" s="11"/>
      <c r="K749" s="13"/>
    </row>
    <row r="750" spans="5:11" ht="12.75" customHeight="1" x14ac:dyDescent="0.2">
      <c r="E750" s="8"/>
      <c r="G750" s="10"/>
      <c r="H750" s="11"/>
      <c r="K750" s="13"/>
    </row>
    <row r="751" spans="5:11" ht="12.75" customHeight="1" x14ac:dyDescent="0.2">
      <c r="E751" s="8"/>
      <c r="G751" s="10"/>
      <c r="H751" s="11"/>
      <c r="K751" s="13"/>
    </row>
    <row r="752" spans="5:11" ht="12.75" customHeight="1" x14ac:dyDescent="0.2">
      <c r="E752" s="8"/>
      <c r="G752" s="10"/>
      <c r="H752" s="11"/>
      <c r="K752" s="13"/>
    </row>
    <row r="753" spans="5:11" ht="12.75" customHeight="1" x14ac:dyDescent="0.2">
      <c r="E753" s="8"/>
      <c r="G753" s="10"/>
      <c r="H753" s="11"/>
      <c r="K753" s="13"/>
    </row>
    <row r="754" spans="5:11" ht="12.75" customHeight="1" x14ac:dyDescent="0.2">
      <c r="E754" s="8"/>
      <c r="G754" s="10"/>
      <c r="H754" s="11"/>
      <c r="K754" s="13"/>
    </row>
    <row r="755" spans="5:11" ht="12.75" customHeight="1" x14ac:dyDescent="0.2">
      <c r="E755" s="8"/>
      <c r="G755" s="10"/>
      <c r="H755" s="11"/>
      <c r="K755" s="13"/>
    </row>
    <row r="756" spans="5:11" ht="12.75" customHeight="1" x14ac:dyDescent="0.2">
      <c r="E756" s="8"/>
      <c r="G756" s="10"/>
      <c r="H756" s="11"/>
      <c r="K756" s="13"/>
    </row>
    <row r="757" spans="5:11" ht="12.75" customHeight="1" x14ac:dyDescent="0.2">
      <c r="E757" s="8"/>
      <c r="G757" s="10"/>
      <c r="H757" s="11"/>
      <c r="K757" s="13"/>
    </row>
    <row r="758" spans="5:11" ht="12.75" customHeight="1" x14ac:dyDescent="0.2">
      <c r="E758" s="8"/>
      <c r="G758" s="10"/>
      <c r="H758" s="11"/>
      <c r="K758" s="13"/>
    </row>
    <row r="759" spans="5:11" ht="12.75" customHeight="1" x14ac:dyDescent="0.2">
      <c r="E759" s="8"/>
      <c r="G759" s="10"/>
      <c r="H759" s="11"/>
      <c r="K759" s="13"/>
    </row>
    <row r="760" spans="5:11" ht="12.75" customHeight="1" x14ac:dyDescent="0.2">
      <c r="E760" s="8"/>
      <c r="G760" s="10"/>
      <c r="H760" s="11"/>
      <c r="K760" s="13"/>
    </row>
    <row r="761" spans="5:11" ht="12.75" customHeight="1" x14ac:dyDescent="0.2">
      <c r="E761" s="8"/>
      <c r="G761" s="10"/>
      <c r="H761" s="11"/>
      <c r="K761" s="13"/>
    </row>
    <row r="762" spans="5:11" ht="12.75" customHeight="1" x14ac:dyDescent="0.2">
      <c r="E762" s="8"/>
      <c r="G762" s="10"/>
      <c r="H762" s="11"/>
      <c r="K762" s="13"/>
    </row>
    <row r="763" spans="5:11" ht="12.75" customHeight="1" x14ac:dyDescent="0.2">
      <c r="E763" s="8"/>
      <c r="G763" s="10"/>
      <c r="H763" s="11"/>
      <c r="K763" s="13"/>
    </row>
    <row r="764" spans="5:11" ht="12.75" customHeight="1" x14ac:dyDescent="0.2">
      <c r="E764" s="8"/>
      <c r="G764" s="10"/>
      <c r="H764" s="11"/>
      <c r="K764" s="13"/>
    </row>
    <row r="765" spans="5:11" ht="12.75" customHeight="1" x14ac:dyDescent="0.2">
      <c r="E765" s="8"/>
      <c r="G765" s="10"/>
      <c r="H765" s="11"/>
      <c r="K765" s="13"/>
    </row>
    <row r="766" spans="5:11" ht="12.75" customHeight="1" x14ac:dyDescent="0.2">
      <c r="E766" s="8"/>
      <c r="G766" s="10"/>
      <c r="H766" s="11"/>
      <c r="K766" s="13"/>
    </row>
    <row r="767" spans="5:11" ht="12.75" customHeight="1" x14ac:dyDescent="0.2">
      <c r="E767" s="8"/>
      <c r="G767" s="10"/>
      <c r="H767" s="11"/>
      <c r="K767" s="13"/>
    </row>
    <row r="768" spans="5:11" ht="12.75" customHeight="1" x14ac:dyDescent="0.2">
      <c r="E768" s="8"/>
      <c r="G768" s="10"/>
      <c r="H768" s="11"/>
      <c r="K768" s="13"/>
    </row>
    <row r="769" spans="5:11" ht="12.75" customHeight="1" x14ac:dyDescent="0.2">
      <c r="E769" s="8"/>
      <c r="G769" s="10"/>
      <c r="H769" s="11"/>
      <c r="K769" s="13"/>
    </row>
    <row r="770" spans="5:11" ht="12.75" customHeight="1" x14ac:dyDescent="0.2">
      <c r="E770" s="8"/>
      <c r="G770" s="10"/>
      <c r="H770" s="11"/>
      <c r="K770" s="13"/>
    </row>
    <row r="771" spans="5:11" ht="12.75" customHeight="1" x14ac:dyDescent="0.2">
      <c r="E771" s="8"/>
      <c r="G771" s="10"/>
      <c r="H771" s="11"/>
      <c r="K771" s="13"/>
    </row>
    <row r="772" spans="5:11" ht="12.75" customHeight="1" x14ac:dyDescent="0.2">
      <c r="E772" s="8"/>
      <c r="G772" s="10"/>
      <c r="H772" s="11"/>
      <c r="K772" s="13"/>
    </row>
    <row r="773" spans="5:11" ht="12.75" customHeight="1" x14ac:dyDescent="0.2">
      <c r="E773" s="8"/>
      <c r="G773" s="10"/>
      <c r="H773" s="11"/>
      <c r="K773" s="13"/>
    </row>
    <row r="774" spans="5:11" ht="12.75" customHeight="1" x14ac:dyDescent="0.2">
      <c r="E774" s="8"/>
      <c r="G774" s="10"/>
      <c r="H774" s="11"/>
      <c r="K774" s="13"/>
    </row>
    <row r="775" spans="5:11" ht="12.75" customHeight="1" x14ac:dyDescent="0.2">
      <c r="E775" s="8"/>
      <c r="G775" s="10"/>
      <c r="H775" s="11"/>
      <c r="K775" s="13"/>
    </row>
    <row r="776" spans="5:11" ht="12.75" customHeight="1" x14ac:dyDescent="0.2">
      <c r="E776" s="8"/>
      <c r="G776" s="10"/>
      <c r="H776" s="11"/>
      <c r="K776" s="13"/>
    </row>
    <row r="777" spans="5:11" ht="12.75" customHeight="1" x14ac:dyDescent="0.2">
      <c r="E777" s="8"/>
      <c r="G777" s="10"/>
      <c r="H777" s="11"/>
      <c r="K777" s="13"/>
    </row>
    <row r="778" spans="5:11" ht="12.75" customHeight="1" x14ac:dyDescent="0.2">
      <c r="E778" s="8"/>
      <c r="G778" s="10"/>
      <c r="H778" s="11"/>
      <c r="K778" s="13"/>
    </row>
    <row r="779" spans="5:11" ht="12.75" customHeight="1" x14ac:dyDescent="0.2">
      <c r="E779" s="8"/>
      <c r="G779" s="10"/>
      <c r="H779" s="11"/>
      <c r="K779" s="13"/>
    </row>
    <row r="780" spans="5:11" ht="12.75" customHeight="1" x14ac:dyDescent="0.2">
      <c r="E780" s="8"/>
      <c r="G780" s="10"/>
      <c r="H780" s="11"/>
      <c r="K780" s="13"/>
    </row>
    <row r="781" spans="5:11" ht="12.75" customHeight="1" x14ac:dyDescent="0.2">
      <c r="E781" s="8"/>
      <c r="G781" s="10"/>
      <c r="H781" s="11"/>
      <c r="K781" s="13"/>
    </row>
    <row r="782" spans="5:11" ht="12.75" customHeight="1" x14ac:dyDescent="0.2">
      <c r="E782" s="8"/>
      <c r="G782" s="10"/>
      <c r="H782" s="11"/>
      <c r="K782" s="13"/>
    </row>
    <row r="783" spans="5:11" ht="12.75" customHeight="1" x14ac:dyDescent="0.2">
      <c r="E783" s="8"/>
      <c r="G783" s="10"/>
      <c r="H783" s="11"/>
      <c r="K783" s="13"/>
    </row>
    <row r="784" spans="5:11" ht="12.75" customHeight="1" x14ac:dyDescent="0.2">
      <c r="E784" s="8"/>
      <c r="G784" s="10"/>
      <c r="H784" s="11"/>
      <c r="K784" s="13"/>
    </row>
    <row r="785" spans="5:11" ht="12.75" customHeight="1" x14ac:dyDescent="0.2">
      <c r="E785" s="8"/>
      <c r="G785" s="10"/>
      <c r="H785" s="11"/>
      <c r="K785" s="13"/>
    </row>
    <row r="786" spans="5:11" ht="12.75" customHeight="1" x14ac:dyDescent="0.2">
      <c r="E786" s="8"/>
      <c r="G786" s="10"/>
      <c r="H786" s="11"/>
      <c r="K786" s="13"/>
    </row>
    <row r="787" spans="5:11" ht="12.75" customHeight="1" x14ac:dyDescent="0.2">
      <c r="E787" s="8"/>
      <c r="G787" s="10"/>
      <c r="H787" s="11"/>
      <c r="K787" s="13"/>
    </row>
    <row r="788" spans="5:11" ht="12.75" customHeight="1" x14ac:dyDescent="0.2">
      <c r="E788" s="8"/>
      <c r="G788" s="10"/>
      <c r="H788" s="11"/>
      <c r="K788" s="13"/>
    </row>
    <row r="789" spans="5:11" ht="12.75" customHeight="1" x14ac:dyDescent="0.2">
      <c r="E789" s="8"/>
      <c r="G789" s="10"/>
      <c r="H789" s="11"/>
      <c r="K789" s="13"/>
    </row>
    <row r="790" spans="5:11" ht="12.75" customHeight="1" x14ac:dyDescent="0.2">
      <c r="E790" s="8"/>
      <c r="G790" s="10"/>
      <c r="H790" s="11"/>
      <c r="K790" s="13"/>
    </row>
    <row r="791" spans="5:11" ht="12.75" customHeight="1" x14ac:dyDescent="0.2">
      <c r="E791" s="8"/>
      <c r="G791" s="10"/>
      <c r="H791" s="11"/>
      <c r="K791" s="13"/>
    </row>
    <row r="792" spans="5:11" ht="12.75" customHeight="1" x14ac:dyDescent="0.2">
      <c r="E792" s="8"/>
      <c r="G792" s="10"/>
      <c r="H792" s="11"/>
      <c r="K792" s="13"/>
    </row>
    <row r="793" spans="5:11" ht="12.75" customHeight="1" x14ac:dyDescent="0.2">
      <c r="E793" s="8"/>
      <c r="G793" s="10"/>
      <c r="H793" s="11"/>
      <c r="K793" s="13"/>
    </row>
    <row r="794" spans="5:11" ht="12.75" customHeight="1" x14ac:dyDescent="0.2">
      <c r="E794" s="8"/>
      <c r="G794" s="10"/>
      <c r="H794" s="11"/>
      <c r="K794" s="13"/>
    </row>
    <row r="795" spans="5:11" ht="12.75" customHeight="1" x14ac:dyDescent="0.2">
      <c r="E795" s="8"/>
      <c r="G795" s="10"/>
      <c r="H795" s="11"/>
      <c r="K795" s="13"/>
    </row>
    <row r="796" spans="5:11" ht="12.75" customHeight="1" x14ac:dyDescent="0.2">
      <c r="E796" s="8"/>
      <c r="G796" s="10"/>
      <c r="H796" s="11"/>
      <c r="K796" s="13"/>
    </row>
    <row r="797" spans="5:11" ht="12.75" customHeight="1" x14ac:dyDescent="0.2">
      <c r="E797" s="8"/>
      <c r="G797" s="10"/>
      <c r="H797" s="11"/>
      <c r="K797" s="13"/>
    </row>
    <row r="798" spans="5:11" ht="12.75" customHeight="1" x14ac:dyDescent="0.2">
      <c r="E798" s="8"/>
      <c r="G798" s="10"/>
      <c r="H798" s="11"/>
      <c r="K798" s="13"/>
    </row>
    <row r="799" spans="5:11" ht="12.75" customHeight="1" x14ac:dyDescent="0.2">
      <c r="E799" s="8"/>
      <c r="G799" s="10"/>
      <c r="H799" s="11"/>
      <c r="K799" s="13"/>
    </row>
    <row r="800" spans="5:11" ht="12.75" customHeight="1" x14ac:dyDescent="0.2">
      <c r="E800" s="8"/>
      <c r="G800" s="10"/>
      <c r="H800" s="11"/>
      <c r="K800" s="13"/>
    </row>
    <row r="801" spans="5:11" ht="12.75" customHeight="1" x14ac:dyDescent="0.2">
      <c r="E801" s="8"/>
      <c r="G801" s="10"/>
      <c r="H801" s="11"/>
      <c r="K801" s="13"/>
    </row>
    <row r="802" spans="5:11" ht="12.75" customHeight="1" x14ac:dyDescent="0.2">
      <c r="E802" s="8"/>
      <c r="G802" s="10"/>
      <c r="H802" s="11"/>
      <c r="K802" s="13"/>
    </row>
    <row r="803" spans="5:11" ht="12.75" customHeight="1" x14ac:dyDescent="0.2">
      <c r="E803" s="8"/>
      <c r="G803" s="10"/>
      <c r="H803" s="11"/>
      <c r="K803" s="13"/>
    </row>
    <row r="804" spans="5:11" ht="12.75" customHeight="1" x14ac:dyDescent="0.2">
      <c r="E804" s="8"/>
      <c r="G804" s="10"/>
      <c r="H804" s="11"/>
      <c r="K804" s="13"/>
    </row>
    <row r="805" spans="5:11" ht="12.75" customHeight="1" x14ac:dyDescent="0.2">
      <c r="E805" s="8"/>
      <c r="G805" s="10"/>
      <c r="H805" s="11"/>
      <c r="K805" s="13"/>
    </row>
    <row r="806" spans="5:11" ht="12.75" customHeight="1" x14ac:dyDescent="0.2">
      <c r="E806" s="8"/>
      <c r="G806" s="10"/>
      <c r="H806" s="11"/>
      <c r="K806" s="13"/>
    </row>
    <row r="807" spans="5:11" ht="12.75" customHeight="1" x14ac:dyDescent="0.2">
      <c r="E807" s="8"/>
      <c r="G807" s="10"/>
      <c r="H807" s="11"/>
      <c r="K807" s="13"/>
    </row>
    <row r="808" spans="5:11" ht="12.75" customHeight="1" x14ac:dyDescent="0.2">
      <c r="E808" s="8"/>
      <c r="G808" s="10"/>
      <c r="H808" s="11"/>
      <c r="K808" s="13"/>
    </row>
    <row r="809" spans="5:11" ht="12.75" customHeight="1" x14ac:dyDescent="0.2">
      <c r="E809" s="8"/>
      <c r="G809" s="10"/>
      <c r="H809" s="11"/>
      <c r="K809" s="13"/>
    </row>
    <row r="810" spans="5:11" ht="12.75" customHeight="1" x14ac:dyDescent="0.2">
      <c r="E810" s="8"/>
      <c r="G810" s="10"/>
      <c r="H810" s="11"/>
      <c r="K810" s="13"/>
    </row>
    <row r="811" spans="5:11" ht="12.75" customHeight="1" x14ac:dyDescent="0.2">
      <c r="E811" s="8"/>
      <c r="G811" s="10"/>
      <c r="H811" s="11"/>
      <c r="K811" s="13"/>
    </row>
    <row r="812" spans="5:11" ht="12.75" customHeight="1" x14ac:dyDescent="0.2">
      <c r="E812" s="8"/>
      <c r="G812" s="10"/>
      <c r="H812" s="11"/>
      <c r="K812" s="13"/>
    </row>
    <row r="813" spans="5:11" ht="12.75" customHeight="1" x14ac:dyDescent="0.2">
      <c r="E813" s="8"/>
      <c r="G813" s="10"/>
      <c r="H813" s="11"/>
      <c r="K813" s="13"/>
    </row>
    <row r="814" spans="5:11" ht="12.75" customHeight="1" x14ac:dyDescent="0.2">
      <c r="E814" s="8"/>
      <c r="G814" s="10"/>
      <c r="H814" s="11"/>
      <c r="K814" s="13"/>
    </row>
    <row r="815" spans="5:11" ht="12.75" customHeight="1" x14ac:dyDescent="0.2">
      <c r="E815" s="8"/>
      <c r="G815" s="10"/>
      <c r="H815" s="11"/>
      <c r="K815" s="13"/>
    </row>
    <row r="816" spans="5:11" ht="12.75" customHeight="1" x14ac:dyDescent="0.2">
      <c r="E816" s="8"/>
      <c r="G816" s="10"/>
      <c r="H816" s="11"/>
      <c r="K816" s="13"/>
    </row>
    <row r="817" spans="5:11" ht="12.75" customHeight="1" x14ac:dyDescent="0.2">
      <c r="E817" s="8"/>
      <c r="G817" s="10"/>
      <c r="H817" s="11"/>
      <c r="K817" s="13"/>
    </row>
    <row r="818" spans="5:11" ht="12.75" customHeight="1" x14ac:dyDescent="0.2">
      <c r="E818" s="8"/>
      <c r="G818" s="10"/>
      <c r="H818" s="11"/>
      <c r="K818" s="13"/>
    </row>
    <row r="819" spans="5:11" ht="12.75" customHeight="1" x14ac:dyDescent="0.2">
      <c r="E819" s="8"/>
      <c r="G819" s="10"/>
      <c r="H819" s="11"/>
      <c r="K819" s="13"/>
    </row>
    <row r="820" spans="5:11" ht="12.75" customHeight="1" x14ac:dyDescent="0.2">
      <c r="E820" s="8"/>
      <c r="G820" s="10"/>
      <c r="H820" s="11"/>
      <c r="K820" s="13"/>
    </row>
    <row r="821" spans="5:11" ht="12.75" customHeight="1" x14ac:dyDescent="0.2">
      <c r="E821" s="8"/>
      <c r="G821" s="10"/>
      <c r="H821" s="11"/>
      <c r="K821" s="13"/>
    </row>
    <row r="822" spans="5:11" ht="12.75" customHeight="1" x14ac:dyDescent="0.2">
      <c r="E822" s="8"/>
      <c r="G822" s="10"/>
      <c r="H822" s="11"/>
      <c r="K822" s="13"/>
    </row>
    <row r="823" spans="5:11" ht="12.75" customHeight="1" x14ac:dyDescent="0.2">
      <c r="E823" s="8"/>
      <c r="G823" s="10"/>
      <c r="H823" s="11"/>
      <c r="K823" s="13"/>
    </row>
    <row r="824" spans="5:11" ht="12.75" customHeight="1" x14ac:dyDescent="0.2">
      <c r="E824" s="8"/>
      <c r="G824" s="10"/>
      <c r="H824" s="11"/>
      <c r="K824" s="13"/>
    </row>
    <row r="825" spans="5:11" ht="12.75" customHeight="1" x14ac:dyDescent="0.2">
      <c r="E825" s="8"/>
      <c r="G825" s="10"/>
      <c r="H825" s="11"/>
      <c r="K825" s="13"/>
    </row>
    <row r="826" spans="5:11" ht="12.75" customHeight="1" x14ac:dyDescent="0.2">
      <c r="E826" s="8"/>
      <c r="G826" s="10"/>
      <c r="H826" s="11"/>
      <c r="K826" s="13"/>
    </row>
    <row r="827" spans="5:11" ht="12.75" customHeight="1" x14ac:dyDescent="0.2">
      <c r="E827" s="8"/>
      <c r="G827" s="10"/>
      <c r="H827" s="11"/>
      <c r="K827" s="13"/>
    </row>
    <row r="828" spans="5:11" ht="12.75" customHeight="1" x14ac:dyDescent="0.2">
      <c r="E828" s="8"/>
      <c r="G828" s="10"/>
      <c r="H828" s="11"/>
      <c r="K828" s="13"/>
    </row>
    <row r="829" spans="5:11" ht="12.75" customHeight="1" x14ac:dyDescent="0.2">
      <c r="E829" s="8"/>
      <c r="G829" s="10"/>
      <c r="H829" s="11"/>
      <c r="K829" s="13"/>
    </row>
    <row r="830" spans="5:11" ht="12.75" customHeight="1" x14ac:dyDescent="0.2">
      <c r="E830" s="8"/>
      <c r="G830" s="10"/>
      <c r="H830" s="11"/>
      <c r="K830" s="13"/>
    </row>
    <row r="831" spans="5:11" ht="12.75" customHeight="1" x14ac:dyDescent="0.2">
      <c r="E831" s="8"/>
      <c r="G831" s="10"/>
      <c r="H831" s="11"/>
      <c r="K831" s="13"/>
    </row>
    <row r="832" spans="5:11" ht="12.75" customHeight="1" x14ac:dyDescent="0.2">
      <c r="E832" s="8"/>
      <c r="G832" s="10"/>
      <c r="H832" s="11"/>
      <c r="K832" s="13"/>
    </row>
    <row r="833" spans="5:11" ht="12.75" customHeight="1" x14ac:dyDescent="0.2">
      <c r="E833" s="8"/>
      <c r="G833" s="10"/>
      <c r="H833" s="11"/>
      <c r="K833" s="13"/>
    </row>
    <row r="834" spans="5:11" ht="12.75" customHeight="1" x14ac:dyDescent="0.2">
      <c r="E834" s="8"/>
      <c r="G834" s="10"/>
      <c r="H834" s="11"/>
      <c r="K834" s="13"/>
    </row>
    <row r="835" spans="5:11" ht="12.75" customHeight="1" x14ac:dyDescent="0.2">
      <c r="E835" s="8"/>
      <c r="G835" s="10"/>
      <c r="H835" s="11"/>
      <c r="K835" s="13"/>
    </row>
    <row r="836" spans="5:11" ht="12.75" customHeight="1" x14ac:dyDescent="0.2">
      <c r="E836" s="8"/>
      <c r="G836" s="10"/>
      <c r="H836" s="11"/>
      <c r="K836" s="13"/>
    </row>
    <row r="837" spans="5:11" ht="12.75" customHeight="1" x14ac:dyDescent="0.2">
      <c r="E837" s="8"/>
      <c r="G837" s="10"/>
      <c r="H837" s="11"/>
      <c r="K837" s="13"/>
    </row>
    <row r="838" spans="5:11" ht="12.75" customHeight="1" x14ac:dyDescent="0.2">
      <c r="E838" s="8"/>
      <c r="G838" s="10"/>
      <c r="H838" s="11"/>
      <c r="K838" s="13"/>
    </row>
    <row r="839" spans="5:11" ht="12.75" customHeight="1" x14ac:dyDescent="0.2">
      <c r="E839" s="8"/>
      <c r="G839" s="10"/>
      <c r="H839" s="11"/>
      <c r="K839" s="13"/>
    </row>
    <row r="840" spans="5:11" ht="12.75" customHeight="1" x14ac:dyDescent="0.2">
      <c r="E840" s="8"/>
      <c r="G840" s="10"/>
      <c r="H840" s="11"/>
      <c r="K840" s="13"/>
    </row>
    <row r="841" spans="5:11" ht="12.75" customHeight="1" x14ac:dyDescent="0.2">
      <c r="E841" s="8"/>
      <c r="G841" s="10"/>
      <c r="H841" s="11"/>
      <c r="K841" s="13"/>
    </row>
    <row r="842" spans="5:11" ht="12.75" customHeight="1" x14ac:dyDescent="0.2">
      <c r="E842" s="8"/>
      <c r="G842" s="10"/>
      <c r="H842" s="11"/>
      <c r="K842" s="13"/>
    </row>
    <row r="843" spans="5:11" ht="12.75" customHeight="1" x14ac:dyDescent="0.2">
      <c r="E843" s="8"/>
      <c r="G843" s="10"/>
      <c r="H843" s="11"/>
      <c r="K843" s="13"/>
    </row>
    <row r="844" spans="5:11" ht="12.75" customHeight="1" x14ac:dyDescent="0.2">
      <c r="E844" s="8"/>
      <c r="G844" s="10"/>
      <c r="H844" s="11"/>
      <c r="K844" s="13"/>
    </row>
    <row r="845" spans="5:11" ht="12.75" customHeight="1" x14ac:dyDescent="0.2">
      <c r="E845" s="8"/>
      <c r="G845" s="10"/>
      <c r="H845" s="11"/>
      <c r="K845" s="13"/>
    </row>
    <row r="846" spans="5:11" ht="12.75" customHeight="1" x14ac:dyDescent="0.2">
      <c r="E846" s="8"/>
      <c r="G846" s="10"/>
      <c r="H846" s="11"/>
      <c r="K846" s="13"/>
    </row>
    <row r="847" spans="5:11" ht="12.75" customHeight="1" x14ac:dyDescent="0.2">
      <c r="E847" s="8"/>
      <c r="G847" s="10"/>
      <c r="H847" s="11"/>
      <c r="K847" s="13"/>
    </row>
    <row r="848" spans="5:11" ht="12.75" customHeight="1" x14ac:dyDescent="0.2">
      <c r="E848" s="8"/>
      <c r="G848" s="10"/>
      <c r="H848" s="11"/>
      <c r="K848" s="13"/>
    </row>
    <row r="849" spans="5:11" ht="12.75" customHeight="1" x14ac:dyDescent="0.2">
      <c r="E849" s="8"/>
      <c r="G849" s="10"/>
      <c r="H849" s="11"/>
      <c r="K849" s="13"/>
    </row>
    <row r="850" spans="5:11" ht="12.75" customHeight="1" x14ac:dyDescent="0.2">
      <c r="E850" s="8"/>
      <c r="G850" s="10"/>
      <c r="H850" s="11"/>
      <c r="K850" s="13"/>
    </row>
    <row r="851" spans="5:11" ht="12.75" customHeight="1" x14ac:dyDescent="0.2">
      <c r="E851" s="8"/>
      <c r="G851" s="10"/>
      <c r="H851" s="11"/>
      <c r="K851" s="13"/>
    </row>
    <row r="852" spans="5:11" ht="12.75" customHeight="1" x14ac:dyDescent="0.2">
      <c r="E852" s="8"/>
      <c r="G852" s="10"/>
      <c r="H852" s="11"/>
      <c r="K852" s="13"/>
    </row>
    <row r="853" spans="5:11" ht="12.75" customHeight="1" x14ac:dyDescent="0.2">
      <c r="E853" s="8"/>
      <c r="G853" s="10"/>
      <c r="H853" s="11"/>
      <c r="K853" s="13"/>
    </row>
    <row r="854" spans="5:11" ht="12.75" customHeight="1" x14ac:dyDescent="0.2">
      <c r="E854" s="8"/>
      <c r="G854" s="10"/>
      <c r="H854" s="11"/>
      <c r="K854" s="13"/>
    </row>
    <row r="855" spans="5:11" ht="12.75" customHeight="1" x14ac:dyDescent="0.2">
      <c r="E855" s="8"/>
      <c r="G855" s="10"/>
      <c r="H855" s="11"/>
      <c r="K855" s="13"/>
    </row>
    <row r="856" spans="5:11" ht="12.75" customHeight="1" x14ac:dyDescent="0.2">
      <c r="E856" s="8"/>
      <c r="G856" s="10"/>
      <c r="H856" s="11"/>
      <c r="K856" s="13"/>
    </row>
    <row r="857" spans="5:11" ht="12.75" customHeight="1" x14ac:dyDescent="0.2">
      <c r="E857" s="8"/>
      <c r="G857" s="10"/>
      <c r="H857" s="11"/>
      <c r="K857" s="13"/>
    </row>
    <row r="858" spans="5:11" ht="12.75" customHeight="1" x14ac:dyDescent="0.2">
      <c r="E858" s="8"/>
      <c r="G858" s="10"/>
      <c r="H858" s="11"/>
      <c r="K858" s="13"/>
    </row>
    <row r="859" spans="5:11" ht="12.75" customHeight="1" x14ac:dyDescent="0.2">
      <c r="E859" s="8"/>
      <c r="G859" s="10"/>
      <c r="H859" s="11"/>
      <c r="K859" s="13"/>
    </row>
    <row r="860" spans="5:11" ht="12.75" customHeight="1" x14ac:dyDescent="0.2">
      <c r="E860" s="8"/>
      <c r="G860" s="10"/>
      <c r="H860" s="11"/>
      <c r="K860" s="13"/>
    </row>
    <row r="861" spans="5:11" ht="12.75" customHeight="1" x14ac:dyDescent="0.2">
      <c r="E861" s="8"/>
      <c r="G861" s="10"/>
      <c r="H861" s="11"/>
      <c r="K861" s="13"/>
    </row>
    <row r="862" spans="5:11" ht="12.75" customHeight="1" x14ac:dyDescent="0.2">
      <c r="E862" s="8"/>
      <c r="G862" s="10"/>
      <c r="H862" s="11"/>
      <c r="K862" s="13"/>
    </row>
    <row r="863" spans="5:11" ht="12.75" customHeight="1" x14ac:dyDescent="0.2">
      <c r="E863" s="8"/>
      <c r="G863" s="10"/>
      <c r="H863" s="11"/>
      <c r="K863" s="13"/>
    </row>
    <row r="864" spans="5:11" ht="12.75" customHeight="1" x14ac:dyDescent="0.2">
      <c r="E864" s="8"/>
      <c r="G864" s="10"/>
      <c r="H864" s="11"/>
      <c r="K864" s="13"/>
    </row>
    <row r="865" spans="5:11" ht="12.75" customHeight="1" x14ac:dyDescent="0.2">
      <c r="E865" s="8"/>
      <c r="G865" s="10"/>
      <c r="H865" s="11"/>
      <c r="K865" s="13"/>
    </row>
    <row r="866" spans="5:11" ht="12.75" customHeight="1" x14ac:dyDescent="0.2">
      <c r="E866" s="8"/>
      <c r="G866" s="10"/>
      <c r="H866" s="11"/>
      <c r="K866" s="13"/>
    </row>
    <row r="867" spans="5:11" ht="12.75" customHeight="1" x14ac:dyDescent="0.2">
      <c r="E867" s="8"/>
      <c r="G867" s="10"/>
      <c r="H867" s="11"/>
      <c r="K867" s="13"/>
    </row>
    <row r="868" spans="5:11" ht="12.75" customHeight="1" x14ac:dyDescent="0.2">
      <c r="E868" s="8"/>
      <c r="G868" s="10"/>
      <c r="H868" s="11"/>
      <c r="K868" s="13"/>
    </row>
    <row r="869" spans="5:11" ht="12.75" customHeight="1" x14ac:dyDescent="0.2">
      <c r="E869" s="8"/>
      <c r="G869" s="10"/>
      <c r="H869" s="11"/>
      <c r="K869" s="13"/>
    </row>
    <row r="870" spans="5:11" ht="12.75" customHeight="1" x14ac:dyDescent="0.2">
      <c r="E870" s="8"/>
      <c r="G870" s="10"/>
      <c r="H870" s="11"/>
      <c r="K870" s="13"/>
    </row>
    <row r="871" spans="5:11" ht="12.75" customHeight="1" x14ac:dyDescent="0.2">
      <c r="E871" s="8"/>
      <c r="G871" s="10"/>
      <c r="H871" s="11"/>
      <c r="K871" s="13"/>
    </row>
    <row r="872" spans="5:11" ht="12.75" customHeight="1" x14ac:dyDescent="0.2">
      <c r="E872" s="8"/>
      <c r="G872" s="10"/>
      <c r="H872" s="11"/>
      <c r="K872" s="13"/>
    </row>
    <row r="873" spans="5:11" ht="12.75" customHeight="1" x14ac:dyDescent="0.2">
      <c r="E873" s="8"/>
      <c r="G873" s="10"/>
      <c r="H873" s="11"/>
      <c r="K873" s="13"/>
    </row>
    <row r="874" spans="5:11" ht="12.75" customHeight="1" x14ac:dyDescent="0.2">
      <c r="E874" s="8"/>
      <c r="G874" s="10"/>
      <c r="H874" s="11"/>
      <c r="K874" s="13"/>
    </row>
    <row r="875" spans="5:11" ht="12.75" customHeight="1" x14ac:dyDescent="0.2">
      <c r="E875" s="8"/>
      <c r="G875" s="10"/>
      <c r="H875" s="11"/>
      <c r="K875" s="13"/>
    </row>
    <row r="876" spans="5:11" ht="12.75" customHeight="1" x14ac:dyDescent="0.2">
      <c r="E876" s="8"/>
      <c r="G876" s="10"/>
      <c r="H876" s="11"/>
      <c r="K876" s="13"/>
    </row>
    <row r="877" spans="5:11" ht="12.75" customHeight="1" x14ac:dyDescent="0.2">
      <c r="E877" s="8"/>
      <c r="G877" s="10"/>
      <c r="H877" s="11"/>
      <c r="K877" s="13"/>
    </row>
    <row r="878" spans="5:11" ht="12.75" customHeight="1" x14ac:dyDescent="0.2">
      <c r="E878" s="8"/>
      <c r="G878" s="10"/>
      <c r="H878" s="11"/>
      <c r="K878" s="13"/>
    </row>
    <row r="879" spans="5:11" ht="12.75" customHeight="1" x14ac:dyDescent="0.2">
      <c r="E879" s="8"/>
      <c r="G879" s="10"/>
      <c r="H879" s="11"/>
      <c r="K879" s="13"/>
    </row>
    <row r="880" spans="5:11" ht="12.75" customHeight="1" x14ac:dyDescent="0.2">
      <c r="E880" s="8"/>
      <c r="G880" s="10"/>
      <c r="H880" s="11"/>
      <c r="K880" s="13"/>
    </row>
    <row r="881" spans="5:11" ht="12.75" customHeight="1" x14ac:dyDescent="0.2">
      <c r="E881" s="8"/>
      <c r="G881" s="10"/>
      <c r="H881" s="11"/>
      <c r="K881" s="13"/>
    </row>
    <row r="882" spans="5:11" ht="12.75" customHeight="1" x14ac:dyDescent="0.2">
      <c r="E882" s="8"/>
      <c r="G882" s="10"/>
      <c r="H882" s="11"/>
      <c r="K882" s="13"/>
    </row>
    <row r="883" spans="5:11" ht="12.75" customHeight="1" x14ac:dyDescent="0.2">
      <c r="E883" s="8"/>
      <c r="G883" s="10"/>
      <c r="H883" s="11"/>
      <c r="K883" s="13"/>
    </row>
    <row r="884" spans="5:11" ht="12.75" customHeight="1" x14ac:dyDescent="0.2">
      <c r="E884" s="8"/>
      <c r="G884" s="10"/>
      <c r="H884" s="11"/>
      <c r="K884" s="13"/>
    </row>
    <row r="885" spans="5:11" ht="12.75" customHeight="1" x14ac:dyDescent="0.2">
      <c r="E885" s="8"/>
      <c r="G885" s="10"/>
      <c r="H885" s="11"/>
      <c r="K885" s="13"/>
    </row>
    <row r="886" spans="5:11" ht="12.75" customHeight="1" x14ac:dyDescent="0.2">
      <c r="E886" s="8"/>
      <c r="G886" s="10"/>
      <c r="H886" s="11"/>
      <c r="K886" s="13"/>
    </row>
    <row r="887" spans="5:11" ht="12.75" customHeight="1" x14ac:dyDescent="0.2">
      <c r="E887" s="8"/>
      <c r="G887" s="10"/>
      <c r="H887" s="11"/>
      <c r="K887" s="13"/>
    </row>
    <row r="888" spans="5:11" ht="12.75" customHeight="1" x14ac:dyDescent="0.2">
      <c r="E888" s="8"/>
      <c r="G888" s="10"/>
      <c r="H888" s="11"/>
      <c r="K888" s="13"/>
    </row>
    <row r="889" spans="5:11" ht="12.75" customHeight="1" x14ac:dyDescent="0.2">
      <c r="E889" s="8"/>
      <c r="G889" s="10"/>
      <c r="H889" s="11"/>
      <c r="K889" s="13"/>
    </row>
    <row r="890" spans="5:11" ht="12.75" customHeight="1" x14ac:dyDescent="0.2">
      <c r="E890" s="8"/>
      <c r="G890" s="10"/>
      <c r="H890" s="11"/>
      <c r="K890" s="13"/>
    </row>
    <row r="891" spans="5:11" ht="12.75" customHeight="1" x14ac:dyDescent="0.2">
      <c r="E891" s="8"/>
      <c r="G891" s="10"/>
      <c r="H891" s="11"/>
      <c r="K891" s="13"/>
    </row>
    <row r="892" spans="5:11" ht="12.75" customHeight="1" x14ac:dyDescent="0.2">
      <c r="E892" s="8"/>
      <c r="G892" s="10"/>
      <c r="H892" s="11"/>
      <c r="K892" s="13"/>
    </row>
    <row r="893" spans="5:11" ht="12.75" customHeight="1" x14ac:dyDescent="0.2">
      <c r="E893" s="8"/>
      <c r="G893" s="10"/>
      <c r="H893" s="11"/>
      <c r="K893" s="13"/>
    </row>
    <row r="894" spans="5:11" ht="12.75" customHeight="1" x14ac:dyDescent="0.2">
      <c r="E894" s="8"/>
      <c r="G894" s="10"/>
      <c r="H894" s="11"/>
      <c r="K894" s="13"/>
    </row>
    <row r="895" spans="5:11" ht="12.75" customHeight="1" x14ac:dyDescent="0.2">
      <c r="E895" s="8"/>
      <c r="G895" s="10"/>
      <c r="H895" s="11"/>
      <c r="K895" s="13"/>
    </row>
    <row r="896" spans="5:11" ht="12.75" customHeight="1" x14ac:dyDescent="0.2">
      <c r="E896" s="8"/>
      <c r="G896" s="10"/>
      <c r="H896" s="11"/>
      <c r="K896" s="13"/>
    </row>
    <row r="897" spans="5:11" ht="12.75" customHeight="1" x14ac:dyDescent="0.2">
      <c r="E897" s="8"/>
      <c r="G897" s="10"/>
      <c r="H897" s="11"/>
      <c r="K897" s="13"/>
    </row>
    <row r="898" spans="5:11" ht="12.75" customHeight="1" x14ac:dyDescent="0.2">
      <c r="E898" s="8"/>
      <c r="G898" s="10"/>
      <c r="H898" s="11"/>
      <c r="K898" s="13"/>
    </row>
    <row r="899" spans="5:11" ht="12.75" customHeight="1" x14ac:dyDescent="0.2">
      <c r="E899" s="8"/>
      <c r="G899" s="10"/>
      <c r="H899" s="11"/>
      <c r="K899" s="13"/>
    </row>
    <row r="900" spans="5:11" ht="12.75" customHeight="1" x14ac:dyDescent="0.2">
      <c r="E900" s="8"/>
      <c r="G900" s="10"/>
      <c r="H900" s="11"/>
      <c r="K900" s="13"/>
    </row>
    <row r="901" spans="5:11" ht="12.75" customHeight="1" x14ac:dyDescent="0.2">
      <c r="E901" s="8"/>
      <c r="G901" s="10"/>
      <c r="H901" s="11"/>
      <c r="K901" s="13"/>
    </row>
    <row r="902" spans="5:11" ht="12.75" customHeight="1" x14ac:dyDescent="0.2">
      <c r="E902" s="8"/>
      <c r="G902" s="10"/>
      <c r="H902" s="11"/>
      <c r="K902" s="13"/>
    </row>
    <row r="903" spans="5:11" ht="12.75" customHeight="1" x14ac:dyDescent="0.2">
      <c r="E903" s="8"/>
      <c r="G903" s="10"/>
      <c r="H903" s="11"/>
      <c r="K903" s="13"/>
    </row>
    <row r="904" spans="5:11" ht="12.75" customHeight="1" x14ac:dyDescent="0.2">
      <c r="E904" s="8"/>
      <c r="G904" s="10"/>
      <c r="H904" s="11"/>
      <c r="K904" s="13"/>
    </row>
    <row r="905" spans="5:11" ht="12.75" customHeight="1" x14ac:dyDescent="0.2">
      <c r="E905" s="8"/>
      <c r="G905" s="10"/>
      <c r="H905" s="11"/>
      <c r="K905" s="13"/>
    </row>
    <row r="906" spans="5:11" ht="12.75" customHeight="1" x14ac:dyDescent="0.2">
      <c r="E906" s="8"/>
      <c r="G906" s="10"/>
      <c r="H906" s="11"/>
      <c r="K906" s="13"/>
    </row>
    <row r="907" spans="5:11" ht="12.75" customHeight="1" x14ac:dyDescent="0.2">
      <c r="E907" s="8"/>
      <c r="G907" s="10"/>
      <c r="H907" s="11"/>
      <c r="K907" s="13"/>
    </row>
    <row r="908" spans="5:11" ht="12.75" customHeight="1" x14ac:dyDescent="0.2">
      <c r="E908" s="8"/>
      <c r="G908" s="10"/>
      <c r="H908" s="11"/>
      <c r="K908" s="13"/>
    </row>
    <row r="909" spans="5:11" ht="12.75" customHeight="1" x14ac:dyDescent="0.2">
      <c r="E909" s="8"/>
      <c r="G909" s="10"/>
      <c r="H909" s="11"/>
      <c r="K909" s="13"/>
    </row>
    <row r="910" spans="5:11" ht="12.75" customHeight="1" x14ac:dyDescent="0.2">
      <c r="E910" s="8"/>
      <c r="G910" s="10"/>
      <c r="H910" s="11"/>
      <c r="K910" s="13"/>
    </row>
    <row r="911" spans="5:11" ht="12.75" customHeight="1" x14ac:dyDescent="0.2">
      <c r="E911" s="8"/>
      <c r="G911" s="10"/>
      <c r="H911" s="11"/>
      <c r="K911" s="13"/>
    </row>
    <row r="912" spans="5:11" ht="12.75" customHeight="1" x14ac:dyDescent="0.2">
      <c r="E912" s="8"/>
      <c r="G912" s="10"/>
      <c r="H912" s="11"/>
      <c r="K912" s="13"/>
    </row>
    <row r="913" spans="5:11" ht="12.75" customHeight="1" x14ac:dyDescent="0.2">
      <c r="E913" s="8"/>
      <c r="G913" s="10"/>
      <c r="H913" s="11"/>
      <c r="K913" s="13"/>
    </row>
    <row r="914" spans="5:11" ht="12.75" customHeight="1" x14ac:dyDescent="0.2">
      <c r="E914" s="8"/>
      <c r="G914" s="10"/>
      <c r="H914" s="11"/>
      <c r="K914" s="13"/>
    </row>
    <row r="915" spans="5:11" ht="12.75" customHeight="1" x14ac:dyDescent="0.2">
      <c r="E915" s="8"/>
      <c r="G915" s="10"/>
      <c r="H915" s="11"/>
      <c r="K915" s="13"/>
    </row>
    <row r="916" spans="5:11" ht="12.75" customHeight="1" x14ac:dyDescent="0.2">
      <c r="E916" s="8"/>
      <c r="G916" s="10"/>
      <c r="H916" s="11"/>
      <c r="K916" s="13"/>
    </row>
    <row r="917" spans="5:11" ht="12.75" customHeight="1" x14ac:dyDescent="0.2">
      <c r="E917" s="8"/>
      <c r="G917" s="10"/>
      <c r="H917" s="11"/>
      <c r="K917" s="13"/>
    </row>
    <row r="918" spans="5:11" ht="12.75" customHeight="1" x14ac:dyDescent="0.2">
      <c r="E918" s="8"/>
      <c r="G918" s="10"/>
      <c r="H918" s="11"/>
      <c r="K918" s="13"/>
    </row>
    <row r="919" spans="5:11" ht="12.75" customHeight="1" x14ac:dyDescent="0.2">
      <c r="E919" s="8"/>
      <c r="G919" s="10"/>
      <c r="H919" s="11"/>
      <c r="K919" s="13"/>
    </row>
    <row r="920" spans="5:11" ht="12.75" customHeight="1" x14ac:dyDescent="0.2">
      <c r="E920" s="8"/>
      <c r="G920" s="10"/>
      <c r="H920" s="11"/>
      <c r="K920" s="13"/>
    </row>
    <row r="921" spans="5:11" ht="12.75" customHeight="1" x14ac:dyDescent="0.2">
      <c r="E921" s="8"/>
      <c r="G921" s="10"/>
      <c r="H921" s="11"/>
      <c r="K921" s="13"/>
    </row>
    <row r="922" spans="5:11" ht="12.75" customHeight="1" x14ac:dyDescent="0.2">
      <c r="E922" s="8"/>
      <c r="G922" s="10"/>
      <c r="H922" s="11"/>
      <c r="K922" s="13"/>
    </row>
    <row r="923" spans="5:11" ht="12.75" customHeight="1" x14ac:dyDescent="0.2">
      <c r="E923" s="8"/>
      <c r="G923" s="10"/>
      <c r="H923" s="11"/>
      <c r="K923" s="13"/>
    </row>
    <row r="924" spans="5:11" ht="12.75" customHeight="1" x14ac:dyDescent="0.2">
      <c r="E924" s="8"/>
      <c r="G924" s="10"/>
      <c r="H924" s="11"/>
      <c r="K924" s="13"/>
    </row>
    <row r="925" spans="5:11" ht="12.75" customHeight="1" x14ac:dyDescent="0.2">
      <c r="E925" s="8"/>
      <c r="G925" s="10"/>
      <c r="H925" s="11"/>
      <c r="K925" s="13"/>
    </row>
    <row r="926" spans="5:11" ht="12.75" customHeight="1" x14ac:dyDescent="0.2">
      <c r="E926" s="8"/>
      <c r="G926" s="10"/>
      <c r="H926" s="11"/>
      <c r="K926" s="13"/>
    </row>
    <row r="927" spans="5:11" ht="12.75" customHeight="1" x14ac:dyDescent="0.2">
      <c r="E927" s="8"/>
      <c r="G927" s="10"/>
      <c r="H927" s="11"/>
      <c r="K927" s="13"/>
    </row>
    <row r="928" spans="5:11" ht="12.75" customHeight="1" x14ac:dyDescent="0.2">
      <c r="E928" s="8"/>
      <c r="G928" s="10"/>
      <c r="H928" s="11"/>
      <c r="K928" s="13"/>
    </row>
    <row r="929" spans="5:11" ht="12.75" customHeight="1" x14ac:dyDescent="0.2">
      <c r="E929" s="8"/>
      <c r="G929" s="10"/>
      <c r="H929" s="11"/>
      <c r="K929" s="13"/>
    </row>
    <row r="930" spans="5:11" ht="12.75" customHeight="1" x14ac:dyDescent="0.2">
      <c r="E930" s="8"/>
      <c r="G930" s="10"/>
      <c r="H930" s="11"/>
      <c r="K930" s="13"/>
    </row>
    <row r="931" spans="5:11" ht="12.75" customHeight="1" x14ac:dyDescent="0.2">
      <c r="E931" s="8"/>
      <c r="G931" s="10"/>
      <c r="H931" s="11"/>
      <c r="K931" s="13"/>
    </row>
    <row r="932" spans="5:11" ht="12.75" customHeight="1" x14ac:dyDescent="0.2">
      <c r="E932" s="8"/>
      <c r="G932" s="10"/>
      <c r="H932" s="11"/>
      <c r="K932" s="13"/>
    </row>
    <row r="933" spans="5:11" ht="12.75" customHeight="1" x14ac:dyDescent="0.2">
      <c r="E933" s="8"/>
      <c r="G933" s="10"/>
      <c r="H933" s="11"/>
      <c r="K933" s="13"/>
    </row>
    <row r="934" spans="5:11" ht="12.75" customHeight="1" x14ac:dyDescent="0.2">
      <c r="E934" s="8"/>
      <c r="G934" s="10"/>
      <c r="H934" s="11"/>
      <c r="K934" s="13"/>
    </row>
    <row r="935" spans="5:11" ht="12.75" customHeight="1" x14ac:dyDescent="0.2">
      <c r="E935" s="8"/>
      <c r="G935" s="10"/>
      <c r="H935" s="11"/>
      <c r="K935" s="13"/>
    </row>
    <row r="936" spans="5:11" ht="12.75" customHeight="1" x14ac:dyDescent="0.2">
      <c r="E936" s="8"/>
      <c r="G936" s="10"/>
      <c r="H936" s="11"/>
      <c r="K936" s="13"/>
    </row>
    <row r="937" spans="5:11" ht="12.75" customHeight="1" x14ac:dyDescent="0.2">
      <c r="E937" s="8"/>
      <c r="G937" s="10"/>
      <c r="H937" s="11"/>
      <c r="K937" s="13"/>
    </row>
    <row r="938" spans="5:11" ht="12.75" customHeight="1" x14ac:dyDescent="0.2">
      <c r="E938" s="8"/>
      <c r="G938" s="10"/>
      <c r="H938" s="11"/>
      <c r="K938" s="13"/>
    </row>
    <row r="939" spans="5:11" ht="12.75" customHeight="1" x14ac:dyDescent="0.2">
      <c r="E939" s="8"/>
      <c r="G939" s="10"/>
      <c r="H939" s="11"/>
      <c r="K939" s="13"/>
    </row>
    <row r="940" spans="5:11" ht="12.75" customHeight="1" x14ac:dyDescent="0.2">
      <c r="E940" s="8"/>
      <c r="G940" s="10"/>
      <c r="H940" s="11"/>
      <c r="K940" s="13"/>
    </row>
    <row r="941" spans="5:11" ht="12.75" customHeight="1" x14ac:dyDescent="0.2">
      <c r="E941" s="8"/>
      <c r="G941" s="10"/>
      <c r="H941" s="11"/>
      <c r="K941" s="13"/>
    </row>
    <row r="942" spans="5:11" ht="12.75" customHeight="1" x14ac:dyDescent="0.2">
      <c r="E942" s="8"/>
      <c r="G942" s="10"/>
      <c r="H942" s="11"/>
      <c r="K942" s="13"/>
    </row>
    <row r="943" spans="5:11" ht="12.75" customHeight="1" x14ac:dyDescent="0.2">
      <c r="E943" s="8"/>
      <c r="G943" s="10"/>
      <c r="H943" s="11"/>
      <c r="K943" s="13"/>
    </row>
    <row r="944" spans="5:11" ht="12.75" customHeight="1" x14ac:dyDescent="0.2">
      <c r="E944" s="8"/>
      <c r="G944" s="10"/>
      <c r="H944" s="11"/>
      <c r="K944" s="13"/>
    </row>
    <row r="945" spans="5:11" ht="12.75" customHeight="1" x14ac:dyDescent="0.2">
      <c r="E945" s="8"/>
      <c r="G945" s="10"/>
      <c r="H945" s="11"/>
      <c r="K945" s="13"/>
    </row>
    <row r="946" spans="5:11" ht="12.75" customHeight="1" x14ac:dyDescent="0.2">
      <c r="E946" s="8"/>
      <c r="G946" s="10"/>
      <c r="H946" s="11"/>
      <c r="K946" s="13"/>
    </row>
    <row r="947" spans="5:11" ht="12.75" customHeight="1" x14ac:dyDescent="0.2">
      <c r="E947" s="8"/>
      <c r="G947" s="10"/>
      <c r="H947" s="11"/>
      <c r="K947" s="13"/>
    </row>
    <row r="948" spans="5:11" ht="12.75" customHeight="1" x14ac:dyDescent="0.2">
      <c r="E948" s="8"/>
      <c r="G948" s="10"/>
      <c r="H948" s="11"/>
      <c r="K948" s="13"/>
    </row>
    <row r="949" spans="5:11" ht="12.75" customHeight="1" x14ac:dyDescent="0.2">
      <c r="E949" s="8"/>
      <c r="G949" s="10"/>
      <c r="H949" s="11"/>
      <c r="K949" s="13"/>
    </row>
    <row r="950" spans="5:11" ht="12.75" customHeight="1" x14ac:dyDescent="0.2">
      <c r="E950" s="8"/>
      <c r="G950" s="10"/>
      <c r="H950" s="11"/>
      <c r="K950" s="13"/>
    </row>
    <row r="951" spans="5:11" ht="12.75" customHeight="1" x14ac:dyDescent="0.2">
      <c r="E951" s="8"/>
      <c r="G951" s="10"/>
      <c r="H951" s="11"/>
      <c r="K951" s="13"/>
    </row>
    <row r="952" spans="5:11" ht="12.75" customHeight="1" x14ac:dyDescent="0.2">
      <c r="E952" s="8"/>
      <c r="G952" s="10"/>
      <c r="H952" s="11"/>
      <c r="K952" s="13"/>
    </row>
    <row r="953" spans="5:11" ht="12.75" customHeight="1" x14ac:dyDescent="0.2">
      <c r="E953" s="8"/>
      <c r="G953" s="10"/>
      <c r="H953" s="11"/>
      <c r="K953" s="13"/>
    </row>
    <row r="954" spans="5:11" ht="12.75" customHeight="1" x14ac:dyDescent="0.2">
      <c r="E954" s="8"/>
      <c r="G954" s="10"/>
      <c r="H954" s="11"/>
      <c r="K954" s="13"/>
    </row>
    <row r="955" spans="5:11" ht="12.75" customHeight="1" x14ac:dyDescent="0.2">
      <c r="E955" s="8"/>
      <c r="G955" s="10"/>
      <c r="H955" s="11"/>
      <c r="K955" s="13"/>
    </row>
    <row r="956" spans="5:11" ht="12.75" customHeight="1" x14ac:dyDescent="0.2">
      <c r="E956" s="8"/>
      <c r="G956" s="10"/>
      <c r="H956" s="11"/>
      <c r="K956" s="13"/>
    </row>
    <row r="957" spans="5:11" ht="12.75" customHeight="1" x14ac:dyDescent="0.2">
      <c r="E957" s="8"/>
      <c r="G957" s="10"/>
      <c r="H957" s="11"/>
      <c r="K957" s="13"/>
    </row>
    <row r="958" spans="5:11" ht="12.75" customHeight="1" x14ac:dyDescent="0.2">
      <c r="E958" s="8"/>
      <c r="G958" s="10"/>
      <c r="H958" s="11"/>
      <c r="K958" s="13"/>
    </row>
    <row r="959" spans="5:11" ht="12.75" customHeight="1" x14ac:dyDescent="0.2">
      <c r="E959" s="8"/>
      <c r="G959" s="10"/>
      <c r="H959" s="11"/>
      <c r="K959" s="13"/>
    </row>
    <row r="960" spans="5:11" ht="12.75" customHeight="1" x14ac:dyDescent="0.2">
      <c r="E960" s="8"/>
      <c r="G960" s="10"/>
      <c r="H960" s="11"/>
      <c r="K960" s="13"/>
    </row>
    <row r="961" spans="5:11" ht="12.75" customHeight="1" x14ac:dyDescent="0.2">
      <c r="E961" s="8"/>
      <c r="G961" s="10"/>
      <c r="H961" s="11"/>
      <c r="K961" s="13"/>
    </row>
    <row r="962" spans="5:11" ht="12.75" customHeight="1" x14ac:dyDescent="0.2">
      <c r="E962" s="8"/>
      <c r="G962" s="10"/>
      <c r="H962" s="11"/>
      <c r="K962" s="13"/>
    </row>
    <row r="963" spans="5:11" ht="12.75" customHeight="1" x14ac:dyDescent="0.2">
      <c r="E963" s="8"/>
      <c r="G963" s="10"/>
      <c r="H963" s="11"/>
      <c r="K963" s="13"/>
    </row>
    <row r="964" spans="5:11" ht="12.75" customHeight="1" x14ac:dyDescent="0.2">
      <c r="E964" s="8"/>
      <c r="G964" s="10"/>
      <c r="H964" s="11"/>
      <c r="K964" s="13"/>
    </row>
    <row r="965" spans="5:11" ht="12.75" customHeight="1" x14ac:dyDescent="0.2">
      <c r="E965" s="8"/>
      <c r="G965" s="10"/>
      <c r="H965" s="11"/>
      <c r="K965" s="13"/>
    </row>
    <row r="966" spans="5:11" ht="12.75" customHeight="1" x14ac:dyDescent="0.2">
      <c r="E966" s="8"/>
      <c r="G966" s="10"/>
      <c r="H966" s="11"/>
      <c r="K966" s="13"/>
    </row>
    <row r="967" spans="5:11" ht="12.75" customHeight="1" x14ac:dyDescent="0.2">
      <c r="E967" s="8"/>
      <c r="G967" s="10"/>
      <c r="H967" s="11"/>
      <c r="K967" s="13"/>
    </row>
    <row r="968" spans="5:11" ht="12.75" customHeight="1" x14ac:dyDescent="0.2">
      <c r="E968" s="8"/>
      <c r="G968" s="10"/>
      <c r="H968" s="11"/>
      <c r="K968" s="13"/>
    </row>
    <row r="969" spans="5:11" ht="12.75" customHeight="1" x14ac:dyDescent="0.2">
      <c r="E969" s="8"/>
      <c r="G969" s="10"/>
      <c r="H969" s="11"/>
      <c r="K969" s="13"/>
    </row>
    <row r="970" spans="5:11" ht="12.75" customHeight="1" x14ac:dyDescent="0.2">
      <c r="E970" s="8"/>
      <c r="G970" s="10"/>
      <c r="H970" s="11"/>
      <c r="K970" s="13"/>
    </row>
    <row r="971" spans="5:11" ht="12.75" customHeight="1" x14ac:dyDescent="0.2">
      <c r="E971" s="8"/>
      <c r="G971" s="10"/>
      <c r="H971" s="11"/>
      <c r="K971" s="13"/>
    </row>
    <row r="972" spans="5:11" ht="12.75" customHeight="1" x14ac:dyDescent="0.2">
      <c r="E972" s="8"/>
      <c r="G972" s="10"/>
      <c r="H972" s="11"/>
      <c r="K972" s="13"/>
    </row>
    <row r="973" spans="5:11" ht="12.75" customHeight="1" x14ac:dyDescent="0.2">
      <c r="E973" s="8"/>
      <c r="G973" s="10"/>
      <c r="H973" s="11"/>
      <c r="K973" s="13"/>
    </row>
    <row r="974" spans="5:11" ht="12.75" customHeight="1" x14ac:dyDescent="0.2">
      <c r="E974" s="8"/>
      <c r="G974" s="10"/>
      <c r="H974" s="11"/>
      <c r="K974" s="13"/>
    </row>
    <row r="975" spans="5:11" ht="12.75" customHeight="1" x14ac:dyDescent="0.2">
      <c r="E975" s="8"/>
      <c r="G975" s="10"/>
      <c r="H975" s="11"/>
      <c r="K975" s="13"/>
    </row>
    <row r="976" spans="5:11" ht="12.75" customHeight="1" x14ac:dyDescent="0.2">
      <c r="E976" s="8"/>
      <c r="G976" s="10"/>
      <c r="H976" s="11"/>
      <c r="K976" s="13"/>
    </row>
    <row r="977" spans="5:11" ht="12.75" customHeight="1" x14ac:dyDescent="0.2">
      <c r="E977" s="8"/>
      <c r="G977" s="10"/>
      <c r="H977" s="11"/>
      <c r="K977" s="13"/>
    </row>
    <row r="978" spans="5:11" ht="12.75" customHeight="1" x14ac:dyDescent="0.2">
      <c r="E978" s="8"/>
      <c r="G978" s="10"/>
      <c r="H978" s="11"/>
      <c r="K978" s="13"/>
    </row>
    <row r="979" spans="5:11" ht="12.75" customHeight="1" x14ac:dyDescent="0.2">
      <c r="E979" s="8"/>
      <c r="G979" s="10"/>
      <c r="H979" s="11"/>
      <c r="K979" s="13"/>
    </row>
    <row r="980" spans="5:11" ht="12.75" customHeight="1" x14ac:dyDescent="0.2">
      <c r="E980" s="8"/>
      <c r="G980" s="10"/>
      <c r="H980" s="11"/>
      <c r="K980" s="13"/>
    </row>
    <row r="981" spans="5:11" ht="12.75" customHeight="1" x14ac:dyDescent="0.2">
      <c r="E981" s="8"/>
      <c r="G981" s="10"/>
      <c r="H981" s="11"/>
      <c r="K981" s="13"/>
    </row>
    <row r="982" spans="5:11" ht="12.75" customHeight="1" x14ac:dyDescent="0.2">
      <c r="E982" s="8"/>
      <c r="G982" s="10"/>
      <c r="H982" s="11"/>
      <c r="K982" s="13"/>
    </row>
    <row r="983" spans="5:11" ht="12.75" customHeight="1" x14ac:dyDescent="0.2">
      <c r="E983" s="8"/>
      <c r="G983" s="10"/>
      <c r="H983" s="11"/>
      <c r="K983" s="13"/>
    </row>
    <row r="984" spans="5:11" ht="12.75" customHeight="1" x14ac:dyDescent="0.2">
      <c r="E984" s="8"/>
      <c r="G984" s="10"/>
      <c r="H984" s="11"/>
      <c r="K984" s="13"/>
    </row>
    <row r="985" spans="5:11" ht="12.75" customHeight="1" x14ac:dyDescent="0.2">
      <c r="E985" s="8"/>
      <c r="G985" s="10"/>
      <c r="H985" s="11"/>
      <c r="K985" s="13"/>
    </row>
    <row r="986" spans="5:11" ht="12.75" customHeight="1" x14ac:dyDescent="0.2">
      <c r="E986" s="8"/>
      <c r="G986" s="10"/>
      <c r="H986" s="11"/>
      <c r="K986" s="13"/>
    </row>
    <row r="987" spans="5:11" ht="12.75" customHeight="1" x14ac:dyDescent="0.2">
      <c r="E987" s="8"/>
      <c r="G987" s="10"/>
      <c r="H987" s="11"/>
      <c r="K987" s="13"/>
    </row>
    <row r="988" spans="5:11" ht="12.75" customHeight="1" x14ac:dyDescent="0.2">
      <c r="E988" s="8"/>
      <c r="G988" s="10"/>
      <c r="H988" s="11"/>
      <c r="K988" s="13"/>
    </row>
    <row r="989" spans="5:11" ht="12.75" customHeight="1" x14ac:dyDescent="0.2">
      <c r="E989" s="8"/>
      <c r="G989" s="10"/>
      <c r="H989" s="11"/>
      <c r="K989" s="13"/>
    </row>
    <row r="990" spans="5:11" ht="12.75" customHeight="1" x14ac:dyDescent="0.2">
      <c r="E990" s="8"/>
      <c r="G990" s="10"/>
      <c r="H990" s="11"/>
      <c r="K990" s="13"/>
    </row>
    <row r="991" spans="5:11" ht="12.75" customHeight="1" x14ac:dyDescent="0.2">
      <c r="E991" s="8"/>
      <c r="G991" s="10"/>
      <c r="H991" s="11"/>
      <c r="K991" s="13"/>
    </row>
    <row r="992" spans="5:11" ht="12.75" customHeight="1" x14ac:dyDescent="0.2">
      <c r="E992" s="8"/>
      <c r="G992" s="10"/>
      <c r="H992" s="11"/>
      <c r="K992" s="13"/>
    </row>
    <row r="993" spans="5:11" ht="12.75" customHeight="1" x14ac:dyDescent="0.2">
      <c r="E993" s="8"/>
      <c r="G993" s="10"/>
      <c r="H993" s="11"/>
      <c r="K993" s="13"/>
    </row>
    <row r="994" spans="5:11" ht="12.75" customHeight="1" x14ac:dyDescent="0.2">
      <c r="E994" s="8"/>
      <c r="G994" s="10"/>
      <c r="H994" s="11"/>
      <c r="K994" s="13"/>
    </row>
    <row r="995" spans="5:11" ht="12.75" customHeight="1" x14ac:dyDescent="0.2">
      <c r="E995" s="8"/>
      <c r="G995" s="10"/>
      <c r="H995" s="11"/>
      <c r="K995" s="13"/>
    </row>
    <row r="996" spans="5:11" ht="12.75" customHeight="1" x14ac:dyDescent="0.2">
      <c r="E996" s="8"/>
      <c r="G996" s="10"/>
      <c r="H996" s="11"/>
      <c r="K996" s="13"/>
    </row>
    <row r="997" spans="5:11" ht="12.75" customHeight="1" x14ac:dyDescent="0.2">
      <c r="E997" s="8"/>
      <c r="G997" s="10"/>
      <c r="H997" s="11"/>
      <c r="K997" s="13"/>
    </row>
    <row r="998" spans="5:11" ht="12.75" customHeight="1" x14ac:dyDescent="0.2">
      <c r="E998" s="8"/>
      <c r="G998" s="10"/>
      <c r="H998" s="11"/>
      <c r="K998" s="13"/>
    </row>
    <row r="999" spans="5:11" ht="12.75" customHeight="1" x14ac:dyDescent="0.2">
      <c r="E999" s="8"/>
      <c r="G999" s="10"/>
      <c r="H999" s="11"/>
      <c r="K999" s="13"/>
    </row>
    <row r="1000" spans="5:11" ht="12.75" customHeight="1" x14ac:dyDescent="0.2">
      <c r="E1000" s="8"/>
      <c r="G1000" s="10"/>
      <c r="H1000" s="11"/>
      <c r="K1000" s="13"/>
    </row>
    <row r="1001" spans="5:11" ht="12.75" customHeight="1" x14ac:dyDescent="0.2">
      <c r="E1001" s="8"/>
      <c r="G1001" s="10"/>
      <c r="H1001" s="11"/>
      <c r="K1001" s="13"/>
    </row>
  </sheetData>
  <conditionalFormatting sqref="H2:H1001">
    <cfRule type="colorScale" priority="1">
      <colorScale>
        <cfvo type="min"/>
        <cfvo type="max"/>
        <color rgb="FFFFFFFF"/>
        <color rgb="FFE67C73"/>
      </colorScale>
    </cfRule>
  </conditionalFormatting>
  <pageMargins left="0.78749999999999998" right="0.78749999999999998" top="1.0249999999999999" bottom="1.0249999999999999" header="0" footer="0"/>
  <pageSetup paperSize="9" orientation="portrait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90"/>
  <sheetViews>
    <sheetView workbookViewId="0">
      <pane ySplit="1" topLeftCell="A2" activePane="bottomLeft" state="frozen"/>
      <selection pane="bottomLeft" activeCell="B31" sqref="B31"/>
    </sheetView>
  </sheetViews>
  <sheetFormatPr baseColWidth="10" defaultColWidth="12.5703125" defaultRowHeight="15" customHeight="1" x14ac:dyDescent="0.2"/>
  <cols>
    <col min="1" max="1" width="13.42578125" customWidth="1"/>
    <col min="2" max="2" width="31.7109375" bestFit="1" customWidth="1"/>
    <col min="3" max="3" width="26.85546875" customWidth="1"/>
    <col min="4" max="4" width="18.7109375" bestFit="1" customWidth="1"/>
    <col min="5" max="5" width="23.28515625" customWidth="1"/>
    <col min="6" max="6" width="19.140625" customWidth="1"/>
    <col min="7" max="7" width="13" customWidth="1"/>
    <col min="8" max="8" width="10.140625" customWidth="1"/>
    <col min="9" max="9" width="24.7109375" customWidth="1"/>
    <col min="10" max="10" width="12.7109375" customWidth="1"/>
    <col min="11" max="27" width="7.5703125" customWidth="1"/>
  </cols>
  <sheetData>
    <row r="1" spans="1:27" ht="12.75" customHeight="1" x14ac:dyDescent="0.2">
      <c r="A1" s="14" t="s">
        <v>12</v>
      </c>
      <c r="B1" s="1" t="s">
        <v>47</v>
      </c>
      <c r="C1" s="1" t="s">
        <v>48</v>
      </c>
      <c r="D1" s="14" t="s">
        <v>49</v>
      </c>
      <c r="E1" s="14" t="s">
        <v>50</v>
      </c>
      <c r="F1" s="15" t="s">
        <v>51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x14ac:dyDescent="0.4">
      <c r="A2" s="3" t="s">
        <v>57</v>
      </c>
      <c r="B2" s="21" t="s">
        <v>111</v>
      </c>
      <c r="C2" s="3" t="s">
        <v>124</v>
      </c>
      <c r="D2" s="28">
        <f>Verbraucher!D2</f>
        <v>400</v>
      </c>
      <c r="E2" s="8">
        <f>IF(ISBLANK(A2),"",D2/Allgemeines!$B$3)</f>
        <v>33.333333333333336</v>
      </c>
      <c r="F2" s="8">
        <f ca="1">IF(ISBLANK(A2),"",SUMIFS(Verbraucher!$H:$H,Verbraucher!$C:$C,_xludf.CONCAT("=",A2)))</f>
        <v>0</v>
      </c>
    </row>
    <row r="3" spans="1:27" ht="12.75" customHeight="1" x14ac:dyDescent="0.4">
      <c r="A3" s="3" t="s">
        <v>58</v>
      </c>
      <c r="B3" s="21" t="s">
        <v>113</v>
      </c>
      <c r="C3" s="3" t="s">
        <v>124</v>
      </c>
      <c r="D3" s="28">
        <f>Verbraucher!E3</f>
        <v>25</v>
      </c>
      <c r="E3" s="8">
        <f>IF(ISBLANK(A3),"",D3/Allgemeines!$B$3)</f>
        <v>2.0833333333333335</v>
      </c>
      <c r="F3" s="8">
        <f ca="1">IF(ISBLANK(A3),"",SUMIFS(Verbraucher!$H:$H,Verbraucher!$C:$C,_xludf.CONCAT("=",A3)))</f>
        <v>0</v>
      </c>
    </row>
    <row r="4" spans="1:27" ht="12.75" customHeight="1" x14ac:dyDescent="0.4">
      <c r="A4" s="3" t="s">
        <v>59</v>
      </c>
      <c r="B4" s="21" t="s">
        <v>112</v>
      </c>
      <c r="C4" s="3" t="s">
        <v>124</v>
      </c>
      <c r="D4" s="28">
        <f>Verbraucher!E4</f>
        <v>16.666666666666668</v>
      </c>
      <c r="E4" s="8">
        <f>IF(ISBLANK(A4),"",D4/Allgemeines!$B$3)</f>
        <v>1.3888888888888891</v>
      </c>
      <c r="F4" s="8">
        <f ca="1">IF(ISBLANK(A4),"",SUMIFS(Verbraucher!$H:$H,Verbraucher!$C:$C,_xludf.CONCAT("=",A4)))</f>
        <v>0</v>
      </c>
    </row>
    <row r="5" spans="1:27" ht="12.75" customHeight="1" x14ac:dyDescent="0.4">
      <c r="A5" s="3" t="s">
        <v>60</v>
      </c>
      <c r="B5" s="30" t="s">
        <v>126</v>
      </c>
      <c r="C5" s="3" t="s">
        <v>124</v>
      </c>
      <c r="D5" s="28">
        <f>Verbraucher!E5</f>
        <v>6.666666666666667</v>
      </c>
      <c r="E5" s="8">
        <f>IF(ISBLANK(A5),"",D5/Allgemeines!$B$3)</f>
        <v>0.55555555555555558</v>
      </c>
      <c r="F5" s="8">
        <f ca="1">IF(ISBLANK(A5),"",SUMIFS(Verbraucher!$H:$H,Verbraucher!$C:$C,_xludf.CONCAT("=",A5)))</f>
        <v>0</v>
      </c>
    </row>
    <row r="6" spans="1:27" ht="12.75" customHeight="1" x14ac:dyDescent="0.4">
      <c r="A6" s="3" t="s">
        <v>127</v>
      </c>
      <c r="B6" s="30" t="s">
        <v>128</v>
      </c>
      <c r="C6" s="3" t="s">
        <v>124</v>
      </c>
      <c r="D6" s="28">
        <f>Verbraucher!E6</f>
        <v>166.66666666666666</v>
      </c>
      <c r="E6" s="8">
        <f>IF(ISBLANK(A6),"",D6/Allgemeines!$B$3)</f>
        <v>13.888888888888888</v>
      </c>
      <c r="F6" s="8">
        <f ca="1">IF(ISBLANK(A6),"",SUMIFS(Verbraucher!$H:$H,Verbraucher!$C:$C,_xludf.CONCAT("=",A6)))</f>
        <v>0</v>
      </c>
    </row>
    <row r="7" spans="1:27" ht="12.75" customHeight="1" x14ac:dyDescent="0.4">
      <c r="A7" s="3" t="s">
        <v>34</v>
      </c>
      <c r="B7" s="22" t="s">
        <v>106</v>
      </c>
      <c r="C7" s="3" t="s">
        <v>124</v>
      </c>
      <c r="D7" s="28">
        <f>Verbraucher!E7</f>
        <v>3.3333333333333335</v>
      </c>
      <c r="E7" s="8">
        <f>IF(ISBLANK(A7),"",D7/Allgemeines!$B$3)</f>
        <v>0.27777777777777779</v>
      </c>
      <c r="F7" s="8">
        <f ca="1">IF(ISBLANK(A7),"",SUMIFS(Verbraucher!$H:$H,Verbraucher!$C:$C,_xludf.CONCAT("=",A7)))</f>
        <v>0</v>
      </c>
    </row>
    <row r="8" spans="1:27" ht="12.75" customHeight="1" x14ac:dyDescent="0.4">
      <c r="A8" s="3" t="s">
        <v>35</v>
      </c>
      <c r="B8" s="22" t="s">
        <v>105</v>
      </c>
      <c r="C8" s="3" t="s">
        <v>124</v>
      </c>
      <c r="D8" s="28">
        <f>Verbraucher!E8</f>
        <v>2.0833333333333335</v>
      </c>
      <c r="E8" s="8">
        <f>IF(ISBLANK(A8),"",D8/Allgemeines!$B$3)</f>
        <v>0.17361111111111113</v>
      </c>
      <c r="F8" s="8">
        <f ca="1">IF(ISBLANK(A8),"",SUMIFS(Verbraucher!$H:$H,Verbraucher!$C:$C,_xludf.CONCAT("=",A8)))</f>
        <v>0</v>
      </c>
    </row>
    <row r="9" spans="1:27" ht="12.75" customHeight="1" x14ac:dyDescent="0.4">
      <c r="A9" s="3" t="s">
        <v>36</v>
      </c>
      <c r="B9" s="22" t="s">
        <v>107</v>
      </c>
      <c r="C9" s="3" t="s">
        <v>124</v>
      </c>
      <c r="D9" s="28">
        <f>Verbraucher!E9</f>
        <v>0.16666666666666666</v>
      </c>
      <c r="E9" s="8">
        <f>IF(ISBLANK(A9),"",D9/Allgemeines!$B$3)</f>
        <v>1.3888888888888888E-2</v>
      </c>
      <c r="F9" s="8">
        <f ca="1">IF(ISBLANK(A9),"",SUMIFS(Verbraucher!$H:$H,Verbraucher!$C:$C,_xludf.CONCAT("=",A9)))</f>
        <v>0</v>
      </c>
    </row>
    <row r="10" spans="1:27" ht="12.75" customHeight="1" x14ac:dyDescent="0.4">
      <c r="A10" s="3" t="s">
        <v>42</v>
      </c>
      <c r="B10" s="22" t="s">
        <v>108</v>
      </c>
      <c r="C10" s="3" t="s">
        <v>124</v>
      </c>
      <c r="D10" s="28">
        <f>Verbraucher!E10</f>
        <v>0.16666666666666666</v>
      </c>
      <c r="E10" s="8">
        <f>IF(ISBLANK(A10),"",D10/Allgemeines!$B$3)</f>
        <v>1.3888888888888888E-2</v>
      </c>
      <c r="F10" s="8">
        <f ca="1">IF(ISBLANK(A10),"",SUMIFS(Verbraucher!$H:$H,Verbraucher!$C:$C,_xludf.CONCAT("=",A10)))</f>
        <v>0</v>
      </c>
    </row>
    <row r="11" spans="1:27" ht="12.75" customHeight="1" x14ac:dyDescent="0.4">
      <c r="A11" s="3" t="s">
        <v>44</v>
      </c>
      <c r="B11" s="22" t="s">
        <v>109</v>
      </c>
      <c r="C11" s="3" t="s">
        <v>124</v>
      </c>
      <c r="D11" s="28">
        <f>Verbraucher!E11</f>
        <v>6.666666666666667</v>
      </c>
      <c r="E11" s="8">
        <f>IF(ISBLANK(A11),"",D11/Allgemeines!$B$3)</f>
        <v>0.55555555555555558</v>
      </c>
      <c r="F11" s="8">
        <f ca="1">IF(ISBLANK(A11),"",SUMIFS(Verbraucher!$H:$H,Verbraucher!$C:$C,_xludf.CONCAT("=",A11)))</f>
        <v>0</v>
      </c>
    </row>
    <row r="12" spans="1:27" ht="12.75" customHeight="1" x14ac:dyDescent="0.4">
      <c r="A12" s="3" t="s">
        <v>104</v>
      </c>
      <c r="B12" s="22" t="s">
        <v>110</v>
      </c>
      <c r="C12" s="3" t="s">
        <v>124</v>
      </c>
      <c r="D12" s="28">
        <f>Verbraucher!E12</f>
        <v>0</v>
      </c>
      <c r="E12" s="8">
        <f>IF(ISBLANK(A12),"",D12/Allgemeines!$B$3)</f>
        <v>0</v>
      </c>
      <c r="F12" s="8">
        <f ca="1">IF(ISBLANK(A12),"",SUMIFS(Verbraucher!$H:$H,Verbraucher!$C:$C,_xludf.CONCAT("=",A12)))</f>
        <v>0</v>
      </c>
    </row>
    <row r="13" spans="1:27" ht="12.75" customHeight="1" x14ac:dyDescent="0.4">
      <c r="A13" s="3" t="s">
        <v>116</v>
      </c>
      <c r="B13" s="22" t="s">
        <v>117</v>
      </c>
      <c r="C13" s="3" t="s">
        <v>124</v>
      </c>
      <c r="D13" s="28">
        <f>Verbraucher!E13</f>
        <v>0.41666666666666669</v>
      </c>
      <c r="E13" s="8">
        <f>IF(ISBLANK(A13),"",D13/Allgemeines!$B$3)</f>
        <v>3.4722222222222224E-2</v>
      </c>
      <c r="F13" s="8">
        <f ca="1">IF(ISBLANK(A13),"",SUMIFS(Verbraucher!$H:$H,Verbraucher!$C:$C,_xludf.CONCAT("=",A13)))</f>
        <v>0</v>
      </c>
    </row>
    <row r="14" spans="1:27" ht="12.75" customHeight="1" x14ac:dyDescent="0.4">
      <c r="A14" s="3" t="s">
        <v>24</v>
      </c>
      <c r="B14" s="23" t="s">
        <v>119</v>
      </c>
      <c r="C14" s="3" t="s">
        <v>124</v>
      </c>
      <c r="D14" s="17">
        <f>SUM(Verbraucher!D14,Verbraucher!D18,Verbraucher!D21,Verbraucher!D22,Verbraucher!D15)</f>
        <v>16</v>
      </c>
      <c r="E14" s="8">
        <f>IF(ISBLANK(A14),"",D14/Allgemeines!$B$3)</f>
        <v>1.3333333333333333</v>
      </c>
      <c r="F14" s="8">
        <f ca="1">IF(ISBLANK(A14),"",SUMIFS(Verbraucher!$H:$H,Verbraucher!$C:$C,_xludf.CONCAT("=",A14)))</f>
        <v>0</v>
      </c>
    </row>
    <row r="15" spans="1:27" ht="12.75" customHeight="1" x14ac:dyDescent="0.4">
      <c r="A15" s="3" t="s">
        <v>25</v>
      </c>
      <c r="B15" s="23" t="s">
        <v>120</v>
      </c>
      <c r="C15" s="3" t="s">
        <v>124</v>
      </c>
      <c r="D15" s="17">
        <f>SUM(Verbraucher!D16,Verbraucher!D19,Verbraucher!D20,Verbraucher!D17,Verbraucher!D23)</f>
        <v>13</v>
      </c>
      <c r="E15" s="8">
        <f>IF(ISBLANK(A15),"",D15/Allgemeines!$B$3)</f>
        <v>1.0833333333333333</v>
      </c>
      <c r="F15" s="8">
        <f ca="1">IF(ISBLANK(A15),"",SUMIFS(Verbraucher!$H:$H,Verbraucher!$C:$C,_xludf.CONCAT("=",A15)))</f>
        <v>0</v>
      </c>
    </row>
    <row r="16" spans="1:27" ht="12.75" customHeight="1" x14ac:dyDescent="0.4">
      <c r="A16" s="3" t="s">
        <v>26</v>
      </c>
      <c r="B16" s="23" t="s">
        <v>123</v>
      </c>
      <c r="C16" s="3" t="s">
        <v>124</v>
      </c>
      <c r="D16" s="17">
        <f>SUM(Verbraucher!D24,Verbraucher!D25)</f>
        <v>7</v>
      </c>
      <c r="E16" s="8">
        <f>IF(ISBLANK(A16),"",D16/Allgemeines!$B$3)</f>
        <v>0.58333333333333337</v>
      </c>
      <c r="F16" s="8">
        <f ca="1">IF(ISBLANK(A16),"",SUMIFS(Verbraucher!$H:$H,Verbraucher!$C:$C,_xludf.CONCAT("=",A16)))</f>
        <v>0</v>
      </c>
    </row>
    <row r="17" spans="1:6" ht="12.75" customHeight="1" x14ac:dyDescent="0.4">
      <c r="A17" s="3" t="s">
        <v>21</v>
      </c>
      <c r="B17" s="24" t="s">
        <v>100</v>
      </c>
      <c r="C17" s="3" t="s">
        <v>124</v>
      </c>
      <c r="D17" s="17">
        <f>Verbraucher!D26</f>
        <v>2</v>
      </c>
      <c r="E17" s="8">
        <f>IF(ISBLANK(A17),"",D17/Allgemeines!$B$3)</f>
        <v>0.16666666666666666</v>
      </c>
      <c r="F17" s="8">
        <f ca="1">IF(ISBLANK(A17),"",SUMIFS(Verbraucher!$H:$H,Verbraucher!$C:$C,_xludf.CONCAT("=",A17)))</f>
        <v>0</v>
      </c>
    </row>
    <row r="18" spans="1:6" ht="12.75" customHeight="1" x14ac:dyDescent="0.4">
      <c r="A18" s="3" t="s">
        <v>22</v>
      </c>
      <c r="B18" s="24" t="s">
        <v>28</v>
      </c>
      <c r="C18" s="3" t="s">
        <v>124</v>
      </c>
      <c r="D18" s="17">
        <f>Verbraucher!D27</f>
        <v>2</v>
      </c>
      <c r="E18" s="8">
        <f>IF(ISBLANK(A18),"",D18/Allgemeines!$B$3)</f>
        <v>0.16666666666666666</v>
      </c>
      <c r="F18" s="8">
        <f ca="1">IF(ISBLANK(A18),"",SUMIFS(Verbraucher!$H:$H,Verbraucher!$C:$C,_xludf.CONCAT("=",A18)))</f>
        <v>0</v>
      </c>
    </row>
    <row r="19" spans="1:6" ht="12.75" customHeight="1" x14ac:dyDescent="0.4">
      <c r="A19" s="3" t="s">
        <v>46</v>
      </c>
      <c r="B19" s="24" t="s">
        <v>101</v>
      </c>
      <c r="C19" s="3" t="s">
        <v>124</v>
      </c>
      <c r="D19" s="17">
        <f>Verbraucher!D28</f>
        <v>2</v>
      </c>
      <c r="E19" s="8">
        <f>IF(ISBLANK(A19),"",D19/Allgemeines!$B$3)</f>
        <v>0.16666666666666666</v>
      </c>
      <c r="F19" s="8">
        <f ca="1">IF(ISBLANK(A19),"",SUMIFS(Verbraucher!$H:$H,Verbraucher!$C:$C,_xludf.CONCAT("=",A19)))</f>
        <v>0</v>
      </c>
    </row>
    <row r="20" spans="1:6" ht="12.75" customHeight="1" x14ac:dyDescent="0.4">
      <c r="A20" s="3" t="s">
        <v>45</v>
      </c>
      <c r="B20" s="24" t="s">
        <v>102</v>
      </c>
      <c r="C20" s="3" t="s">
        <v>124</v>
      </c>
      <c r="D20" s="17">
        <f>Verbraucher!D29</f>
        <v>2</v>
      </c>
      <c r="E20" s="8">
        <f>IF(ISBLANK(A20),"",D20/Allgemeines!$B$3)</f>
        <v>0.16666666666666666</v>
      </c>
      <c r="F20" s="8">
        <f ca="1">IF(ISBLANK(A20),"",SUMIFS(Verbraucher!$H:$H,Verbraucher!$C:$C,_xludf.CONCAT("=",A20)))</f>
        <v>0</v>
      </c>
    </row>
    <row r="21" spans="1:6" ht="12.75" customHeight="1" x14ac:dyDescent="0.4">
      <c r="A21" s="3" t="s">
        <v>27</v>
      </c>
      <c r="B21" s="24" t="s">
        <v>118</v>
      </c>
      <c r="C21" s="3" t="s">
        <v>124</v>
      </c>
      <c r="D21" s="17">
        <f>Verbraucher!D30</f>
        <v>2</v>
      </c>
      <c r="E21" s="8">
        <f>IF(ISBLANK(A21),"",D21/Allgemeines!$B$3)</f>
        <v>0.16666666666666666</v>
      </c>
      <c r="F21" s="8">
        <f ca="1">IF(ISBLANK(A21),"",SUMIFS(Verbraucher!$H:$H,Verbraucher!$C:$C,_xludf.CONCAT("=",A21)))</f>
        <v>0</v>
      </c>
    </row>
    <row r="22" spans="1:6" ht="12.75" customHeight="1" x14ac:dyDescent="0.4">
      <c r="A22" s="3" t="s">
        <v>32</v>
      </c>
      <c r="B22" s="19" t="s">
        <v>69</v>
      </c>
      <c r="C22" s="3" t="s">
        <v>124</v>
      </c>
      <c r="D22" s="17">
        <f>Verbraucher!D31</f>
        <v>15</v>
      </c>
      <c r="E22" s="8">
        <f>IF(ISBLANK(A22),"",D22/Allgemeines!$B$3)</f>
        <v>1.25</v>
      </c>
      <c r="F22" s="8">
        <f ca="1">IF(ISBLANK(A22),"",SUMIFS(Verbraucher!$H:$H,Verbraucher!$C:$C,_xludf.CONCAT("=",A22)))</f>
        <v>0</v>
      </c>
    </row>
    <row r="23" spans="1:6" ht="12.75" customHeight="1" x14ac:dyDescent="0.4">
      <c r="A23" s="3" t="s">
        <v>68</v>
      </c>
      <c r="B23" s="19" t="s">
        <v>70</v>
      </c>
      <c r="C23" s="3" t="s">
        <v>124</v>
      </c>
      <c r="D23" s="17">
        <f>Verbraucher!D32</f>
        <v>15</v>
      </c>
      <c r="E23" s="8">
        <f>IF(ISBLANK(A23),"",D23/Allgemeines!$B$3)</f>
        <v>1.25</v>
      </c>
      <c r="F23" s="8">
        <f ca="1">IF(ISBLANK(A23),"",SUMIFS(Verbraucher!$H:$H,Verbraucher!$C:$C,_xludf.CONCAT("=",A23)))</f>
        <v>0</v>
      </c>
    </row>
    <row r="24" spans="1:6" ht="12.75" customHeight="1" x14ac:dyDescent="0.4">
      <c r="A24" s="3" t="s">
        <v>23</v>
      </c>
      <c r="B24" s="25" t="s">
        <v>95</v>
      </c>
      <c r="C24" s="3" t="s">
        <v>124</v>
      </c>
      <c r="D24" s="17">
        <f>SUM(Verbraucher!D33,Verbraucher!D35)</f>
        <v>10</v>
      </c>
      <c r="E24" s="8">
        <f>IF(ISBLANK(A24),"",D24/Allgemeines!$B$3)</f>
        <v>0.83333333333333337</v>
      </c>
      <c r="F24" s="8">
        <f ca="1">IF(ISBLANK(A24),"",SUMIFS(Verbraucher!$H:$H,Verbraucher!$C:$C,_xludf.CONCAT("=",A24)))</f>
        <v>0</v>
      </c>
    </row>
    <row r="25" spans="1:6" ht="12.75" customHeight="1" x14ac:dyDescent="0.4">
      <c r="A25" t="s">
        <v>38</v>
      </c>
      <c r="B25" s="25" t="s">
        <v>96</v>
      </c>
      <c r="C25" s="3" t="s">
        <v>124</v>
      </c>
      <c r="D25" s="17">
        <f>SUM(Verbraucher!D36,Verbraucher!D34)</f>
        <v>10</v>
      </c>
      <c r="E25" s="8">
        <f>IF(ISBLANK(A25),"",D25/Allgemeines!$B$3)</f>
        <v>0.83333333333333337</v>
      </c>
      <c r="F25" s="8">
        <f ca="1">IF(ISBLANK(A25),"",SUMIFS(Verbraucher!$H:$H,Verbraucher!$C:$C,_xludf.CONCAT("=",A25)))</f>
        <v>0</v>
      </c>
    </row>
    <row r="26" spans="1:6" ht="12.75" customHeight="1" x14ac:dyDescent="0.4">
      <c r="A26" s="3" t="s">
        <v>41</v>
      </c>
      <c r="B26" s="25" t="s">
        <v>99</v>
      </c>
      <c r="C26" s="3" t="s">
        <v>124</v>
      </c>
      <c r="D26" s="17">
        <f>Verbraucher!D37</f>
        <v>5</v>
      </c>
      <c r="E26" s="8">
        <f>IF(ISBLANK(A26),"",D26/Allgemeines!$B$3)</f>
        <v>0.41666666666666669</v>
      </c>
      <c r="F26" s="8">
        <f ca="1">IF(ISBLANK(A26),"",SUMIFS(Verbraucher!$H:$H,Verbraucher!$C:$C,_xludf.CONCAT("=",A26)))</f>
        <v>0</v>
      </c>
    </row>
    <row r="27" spans="1:6" ht="12.75" customHeight="1" x14ac:dyDescent="0.4">
      <c r="A27" s="3" t="s">
        <v>71</v>
      </c>
      <c r="B27" s="26" t="s">
        <v>121</v>
      </c>
      <c r="C27" s="3" t="s">
        <v>124</v>
      </c>
      <c r="D27" s="17">
        <f>SUM(Verbraucher!D38,Verbraucher!D40)</f>
        <v>100</v>
      </c>
      <c r="E27" s="8">
        <f>IF(ISBLANK(A27),"",D27/Allgemeines!$B$3)</f>
        <v>8.3333333333333339</v>
      </c>
      <c r="F27" s="8">
        <f ca="1">IF(ISBLANK(A27),"",SUMIFS(Verbraucher!$H:$H,Verbraucher!$C:$C,_xludf.CONCAT("=",A27)))</f>
        <v>0</v>
      </c>
    </row>
    <row r="28" spans="1:6" ht="12.75" customHeight="1" x14ac:dyDescent="0.4">
      <c r="A28" s="3" t="s">
        <v>72</v>
      </c>
      <c r="B28" s="26" t="s">
        <v>122</v>
      </c>
      <c r="C28" s="3" t="s">
        <v>124</v>
      </c>
      <c r="D28" s="17">
        <f>SUM(Verbraucher!D39,Verbraucher!D41)</f>
        <v>100</v>
      </c>
      <c r="E28" s="8">
        <f>IF(ISBLANK(A28),"",D28/Allgemeines!$B$3)</f>
        <v>8.3333333333333339</v>
      </c>
      <c r="F28" s="8">
        <f ca="1">IF(ISBLANK(A28),"",SUMIFS(Verbraucher!$H:$H,Verbraucher!$C:$C,_xludf.CONCAT("=",A28)))</f>
        <v>0</v>
      </c>
    </row>
    <row r="29" spans="1:6" ht="12.75" customHeight="1" x14ac:dyDescent="0.4">
      <c r="A29" s="3" t="s">
        <v>37</v>
      </c>
      <c r="B29" s="20" t="s">
        <v>92</v>
      </c>
      <c r="C29" s="3" t="s">
        <v>124</v>
      </c>
      <c r="D29" s="17">
        <f>Verbraucher!D42</f>
        <v>50</v>
      </c>
      <c r="E29" s="8">
        <f>IF(ISBLANK(A29),"",D29/Allgemeines!$B$3)</f>
        <v>4.166666666666667</v>
      </c>
      <c r="F29" s="8">
        <f ca="1">IF(ISBLANK(A29),"",SUMIFS(Verbraucher!$H:$H,Verbraucher!$C:$C,_xludf.CONCAT("=",A29)))</f>
        <v>0</v>
      </c>
    </row>
    <row r="30" spans="1:6" ht="12.75" customHeight="1" x14ac:dyDescent="0.4">
      <c r="A30" s="3" t="s">
        <v>91</v>
      </c>
      <c r="B30" s="20" t="s">
        <v>93</v>
      </c>
      <c r="C30" s="3" t="s">
        <v>124</v>
      </c>
      <c r="D30" s="17">
        <f>Verbraucher!D43</f>
        <v>50</v>
      </c>
      <c r="E30" s="8">
        <f>IF(ISBLANK(A30),"",D30/Allgemeines!$B$3)</f>
        <v>4.166666666666667</v>
      </c>
      <c r="F30" s="8">
        <f ca="1">IF(ISBLANK(A30),"",SUMIFS(Verbraucher!$H:$H,Verbraucher!$C:$C,_xludf.CONCAT("=",A30)))</f>
        <v>0</v>
      </c>
    </row>
    <row r="31" spans="1:6" ht="12.75" customHeight="1" x14ac:dyDescent="0.4">
      <c r="A31" s="16"/>
      <c r="D31" s="17" t="str">
        <f>IF(ISBLANK(A31),"",SUMIFS(Verbraucher!$D:$D,Verbraucher!$C:$C,_xludf.CONCAT("=",A31)))</f>
        <v/>
      </c>
      <c r="E31" s="16"/>
      <c r="F31" s="8"/>
    </row>
    <row r="32" spans="1:6" ht="12.75" customHeight="1" x14ac:dyDescent="0.2">
      <c r="A32" s="16"/>
      <c r="D32" s="16"/>
      <c r="E32" s="16"/>
      <c r="F32" s="8"/>
    </row>
    <row r="33" spans="1:6" ht="12.75" customHeight="1" x14ac:dyDescent="0.2">
      <c r="A33" s="16"/>
      <c r="D33" s="16"/>
      <c r="E33" s="16"/>
      <c r="F33" s="8"/>
    </row>
    <row r="34" spans="1:6" ht="12.75" customHeight="1" x14ac:dyDescent="0.2">
      <c r="A34" s="16"/>
      <c r="D34" s="16"/>
      <c r="E34" s="16"/>
      <c r="F34" s="8"/>
    </row>
    <row r="35" spans="1:6" ht="12.75" customHeight="1" x14ac:dyDescent="0.2">
      <c r="A35" s="16"/>
      <c r="D35" s="16"/>
      <c r="E35" s="16"/>
      <c r="F35" s="8"/>
    </row>
    <row r="36" spans="1:6" ht="12.75" customHeight="1" x14ac:dyDescent="0.2">
      <c r="A36" s="16"/>
      <c r="D36" s="16"/>
      <c r="E36" s="16"/>
      <c r="F36" s="8"/>
    </row>
    <row r="37" spans="1:6" ht="12.75" customHeight="1" x14ac:dyDescent="0.2">
      <c r="A37" s="16"/>
      <c r="D37" s="16"/>
      <c r="E37" s="16"/>
      <c r="F37" s="8"/>
    </row>
    <row r="38" spans="1:6" ht="12.75" customHeight="1" x14ac:dyDescent="0.2">
      <c r="A38" s="16"/>
      <c r="D38" s="16"/>
      <c r="E38" s="16"/>
      <c r="F38" s="8"/>
    </row>
    <row r="39" spans="1:6" ht="12.75" customHeight="1" x14ac:dyDescent="0.2">
      <c r="A39" s="16"/>
      <c r="D39" s="16"/>
      <c r="E39" s="16"/>
      <c r="F39" s="8"/>
    </row>
    <row r="40" spans="1:6" ht="12.75" customHeight="1" x14ac:dyDescent="0.2">
      <c r="A40" s="16"/>
      <c r="D40" s="16"/>
      <c r="E40" s="16"/>
      <c r="F40" s="8"/>
    </row>
    <row r="41" spans="1:6" ht="12.75" customHeight="1" x14ac:dyDescent="0.2">
      <c r="A41" s="16"/>
      <c r="D41" s="16"/>
      <c r="E41" s="16"/>
      <c r="F41" s="8"/>
    </row>
    <row r="42" spans="1:6" ht="12.75" customHeight="1" x14ac:dyDescent="0.2">
      <c r="A42" s="16"/>
      <c r="D42" s="16"/>
      <c r="E42" s="16"/>
      <c r="F42" s="8"/>
    </row>
    <row r="43" spans="1:6" ht="12.75" customHeight="1" x14ac:dyDescent="0.2">
      <c r="A43" s="16"/>
      <c r="D43" s="16"/>
      <c r="E43" s="16"/>
      <c r="F43" s="8"/>
    </row>
    <row r="44" spans="1:6" ht="12.75" customHeight="1" x14ac:dyDescent="0.2">
      <c r="A44" s="16"/>
      <c r="D44" s="16"/>
      <c r="E44" s="16"/>
      <c r="F44" s="8"/>
    </row>
    <row r="45" spans="1:6" ht="12.75" customHeight="1" x14ac:dyDescent="0.2">
      <c r="A45" s="16"/>
      <c r="D45" s="16"/>
      <c r="E45" s="16"/>
      <c r="F45" s="8"/>
    </row>
    <row r="46" spans="1:6" ht="12.75" customHeight="1" x14ac:dyDescent="0.2">
      <c r="A46" s="16"/>
      <c r="D46" s="16"/>
      <c r="E46" s="16"/>
      <c r="F46" s="8"/>
    </row>
    <row r="47" spans="1:6" ht="12.75" customHeight="1" x14ac:dyDescent="0.2">
      <c r="A47" s="16"/>
      <c r="D47" s="16"/>
      <c r="E47" s="16"/>
      <c r="F47" s="8"/>
    </row>
    <row r="48" spans="1:6" ht="12.75" customHeight="1" x14ac:dyDescent="0.2">
      <c r="A48" s="16"/>
      <c r="D48" s="16"/>
      <c r="E48" s="16"/>
      <c r="F48" s="8"/>
    </row>
    <row r="49" spans="1:6" ht="12.75" customHeight="1" x14ac:dyDescent="0.2">
      <c r="A49" s="16"/>
      <c r="D49" s="16"/>
      <c r="E49" s="16"/>
      <c r="F49" s="8"/>
    </row>
    <row r="50" spans="1:6" ht="12.75" customHeight="1" x14ac:dyDescent="0.2">
      <c r="A50" s="16"/>
      <c r="D50" s="16"/>
      <c r="E50" s="16"/>
      <c r="F50" s="8"/>
    </row>
    <row r="51" spans="1:6" ht="12.75" customHeight="1" x14ac:dyDescent="0.2">
      <c r="A51" s="16"/>
      <c r="D51" s="16"/>
      <c r="E51" s="16"/>
      <c r="F51" s="8"/>
    </row>
    <row r="52" spans="1:6" ht="12.75" customHeight="1" x14ac:dyDescent="0.2">
      <c r="A52" s="16"/>
      <c r="D52" s="16"/>
      <c r="E52" s="16"/>
      <c r="F52" s="8"/>
    </row>
    <row r="53" spans="1:6" ht="12.75" customHeight="1" x14ac:dyDescent="0.2">
      <c r="A53" s="16"/>
      <c r="D53" s="16"/>
      <c r="E53" s="16"/>
      <c r="F53" s="8"/>
    </row>
    <row r="54" spans="1:6" ht="12.75" customHeight="1" x14ac:dyDescent="0.2">
      <c r="A54" s="16"/>
      <c r="D54" s="16"/>
      <c r="E54" s="16"/>
      <c r="F54" s="8"/>
    </row>
    <row r="55" spans="1:6" ht="12.75" customHeight="1" x14ac:dyDescent="0.2">
      <c r="A55" s="16"/>
      <c r="D55" s="16"/>
      <c r="E55" s="16"/>
      <c r="F55" s="8"/>
    </row>
    <row r="56" spans="1:6" ht="12.75" customHeight="1" x14ac:dyDescent="0.2">
      <c r="A56" s="16"/>
      <c r="D56" s="16"/>
      <c r="E56" s="16"/>
      <c r="F56" s="8"/>
    </row>
    <row r="57" spans="1:6" ht="12.75" customHeight="1" x14ac:dyDescent="0.2">
      <c r="A57" s="16"/>
      <c r="D57" s="16"/>
      <c r="E57" s="16"/>
      <c r="F57" s="8"/>
    </row>
    <row r="58" spans="1:6" ht="12.75" customHeight="1" x14ac:dyDescent="0.2">
      <c r="A58" s="16"/>
      <c r="D58" s="16"/>
      <c r="E58" s="16"/>
      <c r="F58" s="8"/>
    </row>
    <row r="59" spans="1:6" ht="12.75" customHeight="1" x14ac:dyDescent="0.2">
      <c r="A59" s="16"/>
      <c r="D59" s="16"/>
      <c r="E59" s="16"/>
      <c r="F59" s="8"/>
    </row>
    <row r="60" spans="1:6" ht="12.75" customHeight="1" x14ac:dyDescent="0.2">
      <c r="A60" s="16"/>
      <c r="D60" s="16"/>
      <c r="E60" s="16"/>
      <c r="F60" s="8"/>
    </row>
    <row r="61" spans="1:6" ht="12.75" customHeight="1" x14ac:dyDescent="0.2">
      <c r="A61" s="16"/>
      <c r="D61" s="16"/>
      <c r="E61" s="16"/>
      <c r="F61" s="8"/>
    </row>
    <row r="62" spans="1:6" ht="12.75" customHeight="1" x14ac:dyDescent="0.2">
      <c r="A62" s="16"/>
      <c r="D62" s="16"/>
      <c r="E62" s="16"/>
      <c r="F62" s="8"/>
    </row>
    <row r="63" spans="1:6" ht="12.75" customHeight="1" x14ac:dyDescent="0.2">
      <c r="A63" s="16"/>
      <c r="D63" s="16"/>
      <c r="E63" s="16"/>
      <c r="F63" s="8"/>
    </row>
    <row r="64" spans="1:6" ht="12.75" customHeight="1" x14ac:dyDescent="0.2">
      <c r="A64" s="16"/>
      <c r="D64" s="16"/>
      <c r="E64" s="16"/>
      <c r="F64" s="8"/>
    </row>
    <row r="65" spans="1:6" ht="12.75" customHeight="1" x14ac:dyDescent="0.2">
      <c r="A65" s="16"/>
      <c r="D65" s="16"/>
      <c r="E65" s="16"/>
      <c r="F65" s="8"/>
    </row>
    <row r="66" spans="1:6" ht="12.75" customHeight="1" x14ac:dyDescent="0.2">
      <c r="A66" s="16"/>
      <c r="D66" s="16"/>
      <c r="E66" s="16"/>
      <c r="F66" s="8"/>
    </row>
    <row r="67" spans="1:6" ht="12.75" customHeight="1" x14ac:dyDescent="0.2">
      <c r="A67" s="16"/>
      <c r="D67" s="16"/>
      <c r="E67" s="16"/>
      <c r="F67" s="8"/>
    </row>
    <row r="68" spans="1:6" ht="12.75" customHeight="1" x14ac:dyDescent="0.2">
      <c r="A68" s="16"/>
      <c r="D68" s="16"/>
      <c r="E68" s="16"/>
      <c r="F68" s="8"/>
    </row>
    <row r="69" spans="1:6" ht="12.75" customHeight="1" x14ac:dyDescent="0.2">
      <c r="A69" s="16"/>
      <c r="D69" s="16"/>
      <c r="E69" s="16"/>
      <c r="F69" s="8"/>
    </row>
    <row r="70" spans="1:6" ht="12.75" customHeight="1" x14ac:dyDescent="0.2">
      <c r="A70" s="16"/>
      <c r="D70" s="16"/>
      <c r="E70" s="16"/>
      <c r="F70" s="8"/>
    </row>
    <row r="71" spans="1:6" ht="12.75" customHeight="1" x14ac:dyDescent="0.2">
      <c r="A71" s="16"/>
      <c r="D71" s="16"/>
      <c r="E71" s="16"/>
      <c r="F71" s="8"/>
    </row>
    <row r="72" spans="1:6" ht="12.75" customHeight="1" x14ac:dyDescent="0.2">
      <c r="A72" s="16"/>
      <c r="D72" s="16"/>
      <c r="E72" s="16"/>
      <c r="F72" s="8"/>
    </row>
    <row r="73" spans="1:6" ht="12.75" customHeight="1" x14ac:dyDescent="0.2">
      <c r="A73" s="16"/>
      <c r="D73" s="16"/>
      <c r="E73" s="16"/>
      <c r="F73" s="8"/>
    </row>
    <row r="74" spans="1:6" ht="12.75" customHeight="1" x14ac:dyDescent="0.2">
      <c r="A74" s="16"/>
      <c r="D74" s="16"/>
      <c r="E74" s="16"/>
      <c r="F74" s="8"/>
    </row>
    <row r="75" spans="1:6" ht="12.75" customHeight="1" x14ac:dyDescent="0.2">
      <c r="A75" s="16"/>
      <c r="D75" s="16"/>
      <c r="E75" s="16"/>
      <c r="F75" s="8"/>
    </row>
    <row r="76" spans="1:6" ht="12.75" customHeight="1" x14ac:dyDescent="0.2">
      <c r="A76" s="16"/>
      <c r="D76" s="16"/>
      <c r="E76" s="16"/>
      <c r="F76" s="8"/>
    </row>
    <row r="77" spans="1:6" ht="12.75" customHeight="1" x14ac:dyDescent="0.2">
      <c r="A77" s="16"/>
      <c r="D77" s="16"/>
      <c r="E77" s="16"/>
      <c r="F77" s="8"/>
    </row>
    <row r="78" spans="1:6" ht="12.75" customHeight="1" x14ac:dyDescent="0.2">
      <c r="A78" s="16"/>
      <c r="D78" s="16"/>
      <c r="E78" s="16"/>
      <c r="F78" s="8"/>
    </row>
    <row r="79" spans="1:6" ht="12.75" customHeight="1" x14ac:dyDescent="0.2">
      <c r="A79" s="16"/>
      <c r="D79" s="16"/>
      <c r="E79" s="16"/>
      <c r="F79" s="8"/>
    </row>
    <row r="80" spans="1:6" ht="12.75" customHeight="1" x14ac:dyDescent="0.2">
      <c r="A80" s="16"/>
      <c r="D80" s="16"/>
      <c r="E80" s="16"/>
      <c r="F80" s="8"/>
    </row>
    <row r="81" spans="1:6" ht="12.75" customHeight="1" x14ac:dyDescent="0.2">
      <c r="A81" s="16"/>
      <c r="D81" s="16"/>
      <c r="E81" s="16"/>
      <c r="F81" s="8"/>
    </row>
    <row r="82" spans="1:6" ht="12.75" customHeight="1" x14ac:dyDescent="0.2">
      <c r="A82" s="16"/>
      <c r="D82" s="16"/>
      <c r="E82" s="16"/>
      <c r="F82" s="8"/>
    </row>
    <row r="83" spans="1:6" ht="12.75" customHeight="1" x14ac:dyDescent="0.2">
      <c r="A83" s="16"/>
      <c r="D83" s="16"/>
      <c r="E83" s="16"/>
      <c r="F83" s="8"/>
    </row>
    <row r="84" spans="1:6" ht="12.75" customHeight="1" x14ac:dyDescent="0.2">
      <c r="A84" s="16"/>
      <c r="D84" s="16"/>
      <c r="E84" s="16"/>
      <c r="F84" s="8"/>
    </row>
    <row r="85" spans="1:6" ht="12.75" customHeight="1" x14ac:dyDescent="0.2">
      <c r="A85" s="16"/>
      <c r="D85" s="16"/>
      <c r="E85" s="16"/>
      <c r="F85" s="8"/>
    </row>
    <row r="86" spans="1:6" ht="12.75" customHeight="1" x14ac:dyDescent="0.2">
      <c r="A86" s="16"/>
      <c r="D86" s="16"/>
      <c r="E86" s="16"/>
      <c r="F86" s="8"/>
    </row>
    <row r="87" spans="1:6" ht="12.75" customHeight="1" x14ac:dyDescent="0.2">
      <c r="A87" s="16"/>
      <c r="D87" s="16"/>
      <c r="E87" s="16"/>
      <c r="F87" s="8"/>
    </row>
    <row r="88" spans="1:6" ht="12.75" customHeight="1" x14ac:dyDescent="0.2">
      <c r="A88" s="16"/>
      <c r="D88" s="16"/>
      <c r="E88" s="16"/>
      <c r="F88" s="8"/>
    </row>
    <row r="89" spans="1:6" ht="12.75" customHeight="1" x14ac:dyDescent="0.2">
      <c r="A89" s="16"/>
      <c r="D89" s="16"/>
      <c r="E89" s="16"/>
      <c r="F89" s="8"/>
    </row>
    <row r="90" spans="1:6" ht="12.75" customHeight="1" x14ac:dyDescent="0.2">
      <c r="A90" s="16"/>
      <c r="D90" s="16"/>
      <c r="E90" s="16"/>
      <c r="F90" s="8"/>
    </row>
    <row r="91" spans="1:6" ht="12.75" customHeight="1" x14ac:dyDescent="0.2">
      <c r="A91" s="16"/>
      <c r="D91" s="16"/>
      <c r="E91" s="16"/>
      <c r="F91" s="8"/>
    </row>
    <row r="92" spans="1:6" ht="12.75" customHeight="1" x14ac:dyDescent="0.2">
      <c r="A92" s="16"/>
      <c r="D92" s="16"/>
      <c r="E92" s="16"/>
      <c r="F92" s="8"/>
    </row>
    <row r="93" spans="1:6" ht="12.75" customHeight="1" x14ac:dyDescent="0.2">
      <c r="A93" s="16"/>
      <c r="D93" s="16"/>
      <c r="E93" s="16"/>
      <c r="F93" s="8"/>
    </row>
    <row r="94" spans="1:6" ht="12.75" customHeight="1" x14ac:dyDescent="0.2">
      <c r="A94" s="16"/>
      <c r="D94" s="16"/>
      <c r="E94" s="16"/>
      <c r="F94" s="8"/>
    </row>
    <row r="95" spans="1:6" ht="12.75" customHeight="1" x14ac:dyDescent="0.2">
      <c r="A95" s="16"/>
      <c r="D95" s="16"/>
      <c r="E95" s="16"/>
      <c r="F95" s="8"/>
    </row>
    <row r="96" spans="1:6" ht="12.75" customHeight="1" x14ac:dyDescent="0.2">
      <c r="A96" s="16"/>
      <c r="D96" s="16"/>
      <c r="E96" s="16"/>
      <c r="F96" s="8"/>
    </row>
    <row r="97" spans="1:6" ht="12.75" customHeight="1" x14ac:dyDescent="0.2">
      <c r="A97" s="16"/>
      <c r="D97" s="16"/>
      <c r="E97" s="16"/>
      <c r="F97" s="8"/>
    </row>
    <row r="98" spans="1:6" ht="12.75" customHeight="1" x14ac:dyDescent="0.2">
      <c r="A98" s="16"/>
      <c r="D98" s="16"/>
      <c r="E98" s="16"/>
      <c r="F98" s="8"/>
    </row>
    <row r="99" spans="1:6" ht="12.75" customHeight="1" x14ac:dyDescent="0.2">
      <c r="A99" s="16"/>
      <c r="D99" s="16"/>
      <c r="E99" s="16"/>
      <c r="F99" s="8"/>
    </row>
    <row r="100" spans="1:6" ht="12.75" customHeight="1" x14ac:dyDescent="0.2">
      <c r="A100" s="16"/>
      <c r="D100" s="16"/>
      <c r="E100" s="16"/>
      <c r="F100" s="8"/>
    </row>
    <row r="101" spans="1:6" ht="12.75" customHeight="1" x14ac:dyDescent="0.2">
      <c r="A101" s="16"/>
      <c r="D101" s="16"/>
      <c r="E101" s="16"/>
      <c r="F101" s="8"/>
    </row>
    <row r="102" spans="1:6" ht="12.75" customHeight="1" x14ac:dyDescent="0.2">
      <c r="A102" s="16"/>
      <c r="D102" s="16"/>
      <c r="E102" s="16"/>
      <c r="F102" s="8"/>
    </row>
    <row r="103" spans="1:6" ht="12.75" customHeight="1" x14ac:dyDescent="0.2">
      <c r="A103" s="16"/>
      <c r="D103" s="16"/>
      <c r="E103" s="16"/>
      <c r="F103" s="8"/>
    </row>
    <row r="104" spans="1:6" ht="12.75" customHeight="1" x14ac:dyDescent="0.2">
      <c r="A104" s="16"/>
      <c r="D104" s="16"/>
      <c r="E104" s="16"/>
      <c r="F104" s="8"/>
    </row>
    <row r="105" spans="1:6" ht="12.75" customHeight="1" x14ac:dyDescent="0.2">
      <c r="A105" s="16"/>
      <c r="D105" s="16"/>
      <c r="E105" s="16"/>
      <c r="F105" s="8"/>
    </row>
    <row r="106" spans="1:6" ht="12.75" customHeight="1" x14ac:dyDescent="0.2">
      <c r="A106" s="16"/>
      <c r="D106" s="16"/>
      <c r="E106" s="16"/>
      <c r="F106" s="8"/>
    </row>
    <row r="107" spans="1:6" ht="12.75" customHeight="1" x14ac:dyDescent="0.2">
      <c r="A107" s="16"/>
      <c r="D107" s="16"/>
      <c r="E107" s="16"/>
      <c r="F107" s="8"/>
    </row>
    <row r="108" spans="1:6" ht="12.75" customHeight="1" x14ac:dyDescent="0.2">
      <c r="A108" s="16"/>
      <c r="D108" s="16"/>
      <c r="E108" s="16"/>
      <c r="F108" s="8"/>
    </row>
    <row r="109" spans="1:6" ht="12.75" customHeight="1" x14ac:dyDescent="0.2">
      <c r="A109" s="16"/>
      <c r="D109" s="16"/>
      <c r="E109" s="16"/>
      <c r="F109" s="8"/>
    </row>
    <row r="110" spans="1:6" ht="12.75" customHeight="1" x14ac:dyDescent="0.2">
      <c r="A110" s="16"/>
      <c r="D110" s="16"/>
      <c r="E110" s="16"/>
      <c r="F110" s="8"/>
    </row>
    <row r="111" spans="1:6" ht="12.75" customHeight="1" x14ac:dyDescent="0.2">
      <c r="A111" s="16"/>
      <c r="D111" s="16"/>
      <c r="E111" s="16"/>
      <c r="F111" s="8"/>
    </row>
    <row r="112" spans="1:6" ht="12.75" customHeight="1" x14ac:dyDescent="0.2">
      <c r="A112" s="16"/>
      <c r="D112" s="16"/>
      <c r="E112" s="16"/>
      <c r="F112" s="8"/>
    </row>
    <row r="113" spans="1:6" ht="12.75" customHeight="1" x14ac:dyDescent="0.2">
      <c r="A113" s="16"/>
      <c r="D113" s="16"/>
      <c r="E113" s="16"/>
      <c r="F113" s="8"/>
    </row>
    <row r="114" spans="1:6" ht="12.75" customHeight="1" x14ac:dyDescent="0.2">
      <c r="A114" s="16"/>
      <c r="D114" s="16"/>
      <c r="E114" s="16"/>
      <c r="F114" s="8"/>
    </row>
    <row r="115" spans="1:6" ht="12.75" customHeight="1" x14ac:dyDescent="0.2">
      <c r="A115" s="16"/>
      <c r="D115" s="16"/>
      <c r="E115" s="16"/>
      <c r="F115" s="8"/>
    </row>
    <row r="116" spans="1:6" ht="12.75" customHeight="1" x14ac:dyDescent="0.2">
      <c r="A116" s="16"/>
      <c r="D116" s="16"/>
      <c r="E116" s="16"/>
      <c r="F116" s="8"/>
    </row>
    <row r="117" spans="1:6" ht="12.75" customHeight="1" x14ac:dyDescent="0.2">
      <c r="A117" s="16"/>
      <c r="D117" s="16"/>
      <c r="E117" s="16"/>
      <c r="F117" s="8"/>
    </row>
    <row r="118" spans="1:6" ht="12.75" customHeight="1" x14ac:dyDescent="0.2">
      <c r="A118" s="16"/>
      <c r="D118" s="16"/>
      <c r="E118" s="16"/>
      <c r="F118" s="8"/>
    </row>
    <row r="119" spans="1:6" ht="12.75" customHeight="1" x14ac:dyDescent="0.2">
      <c r="A119" s="16"/>
      <c r="D119" s="16"/>
      <c r="E119" s="16"/>
      <c r="F119" s="8"/>
    </row>
    <row r="120" spans="1:6" ht="12.75" customHeight="1" x14ac:dyDescent="0.2">
      <c r="A120" s="16"/>
      <c r="D120" s="16"/>
      <c r="E120" s="16"/>
      <c r="F120" s="8"/>
    </row>
    <row r="121" spans="1:6" ht="12.75" customHeight="1" x14ac:dyDescent="0.2">
      <c r="A121" s="16"/>
      <c r="D121" s="16"/>
      <c r="E121" s="16"/>
      <c r="F121" s="8"/>
    </row>
    <row r="122" spans="1:6" ht="12.75" customHeight="1" x14ac:dyDescent="0.2">
      <c r="A122" s="16"/>
      <c r="D122" s="16"/>
      <c r="E122" s="16"/>
      <c r="F122" s="8"/>
    </row>
    <row r="123" spans="1:6" ht="12.75" customHeight="1" x14ac:dyDescent="0.2">
      <c r="A123" s="16"/>
      <c r="D123" s="16"/>
      <c r="E123" s="16"/>
      <c r="F123" s="8"/>
    </row>
    <row r="124" spans="1:6" ht="12.75" customHeight="1" x14ac:dyDescent="0.2">
      <c r="A124" s="16"/>
      <c r="D124" s="16"/>
      <c r="E124" s="16"/>
      <c r="F124" s="8"/>
    </row>
    <row r="125" spans="1:6" ht="12.75" customHeight="1" x14ac:dyDescent="0.2">
      <c r="A125" s="16"/>
      <c r="D125" s="16"/>
      <c r="E125" s="16"/>
      <c r="F125" s="8"/>
    </row>
    <row r="126" spans="1:6" ht="12.75" customHeight="1" x14ac:dyDescent="0.2">
      <c r="A126" s="16"/>
      <c r="D126" s="16"/>
      <c r="E126" s="16"/>
      <c r="F126" s="8"/>
    </row>
    <row r="127" spans="1:6" ht="12.75" customHeight="1" x14ac:dyDescent="0.2">
      <c r="A127" s="16"/>
      <c r="D127" s="16"/>
      <c r="E127" s="16"/>
      <c r="F127" s="8"/>
    </row>
    <row r="128" spans="1:6" ht="12.75" customHeight="1" x14ac:dyDescent="0.2">
      <c r="A128" s="16"/>
      <c r="D128" s="16"/>
      <c r="E128" s="16"/>
      <c r="F128" s="8"/>
    </row>
    <row r="129" spans="1:6" ht="12.75" customHeight="1" x14ac:dyDescent="0.2">
      <c r="A129" s="16"/>
      <c r="D129" s="16"/>
      <c r="E129" s="16"/>
      <c r="F129" s="8"/>
    </row>
    <row r="130" spans="1:6" ht="12.75" customHeight="1" x14ac:dyDescent="0.2">
      <c r="A130" s="16"/>
      <c r="D130" s="16"/>
      <c r="E130" s="16"/>
      <c r="F130" s="8"/>
    </row>
    <row r="131" spans="1:6" ht="12.75" customHeight="1" x14ac:dyDescent="0.2">
      <c r="A131" s="16"/>
      <c r="D131" s="16"/>
      <c r="E131" s="16"/>
      <c r="F131" s="8"/>
    </row>
    <row r="132" spans="1:6" ht="12.75" customHeight="1" x14ac:dyDescent="0.2">
      <c r="A132" s="16"/>
      <c r="D132" s="16"/>
      <c r="E132" s="16"/>
      <c r="F132" s="8"/>
    </row>
    <row r="133" spans="1:6" ht="12.75" customHeight="1" x14ac:dyDescent="0.2">
      <c r="A133" s="16"/>
      <c r="D133" s="16"/>
      <c r="E133" s="16"/>
      <c r="F133" s="8"/>
    </row>
    <row r="134" spans="1:6" ht="12.75" customHeight="1" x14ac:dyDescent="0.2">
      <c r="A134" s="16"/>
      <c r="D134" s="16"/>
      <c r="E134" s="16"/>
      <c r="F134" s="8"/>
    </row>
    <row r="135" spans="1:6" ht="12.75" customHeight="1" x14ac:dyDescent="0.2">
      <c r="A135" s="16"/>
      <c r="D135" s="16"/>
      <c r="E135" s="16"/>
      <c r="F135" s="8"/>
    </row>
    <row r="136" spans="1:6" ht="12.75" customHeight="1" x14ac:dyDescent="0.2">
      <c r="A136" s="16"/>
      <c r="D136" s="16"/>
      <c r="E136" s="16"/>
      <c r="F136" s="8"/>
    </row>
    <row r="137" spans="1:6" ht="12.75" customHeight="1" x14ac:dyDescent="0.2">
      <c r="A137" s="16"/>
      <c r="D137" s="16"/>
      <c r="E137" s="16"/>
      <c r="F137" s="8"/>
    </row>
    <row r="138" spans="1:6" ht="12.75" customHeight="1" x14ac:dyDescent="0.2">
      <c r="A138" s="16"/>
      <c r="D138" s="16"/>
      <c r="E138" s="16"/>
      <c r="F138" s="8"/>
    </row>
    <row r="139" spans="1:6" ht="12.75" customHeight="1" x14ac:dyDescent="0.2">
      <c r="A139" s="16"/>
      <c r="D139" s="16"/>
      <c r="E139" s="16"/>
      <c r="F139" s="8"/>
    </row>
    <row r="140" spans="1:6" ht="12.75" customHeight="1" x14ac:dyDescent="0.2">
      <c r="A140" s="16"/>
      <c r="D140" s="16"/>
      <c r="E140" s="16"/>
      <c r="F140" s="8"/>
    </row>
    <row r="141" spans="1:6" ht="12.75" customHeight="1" x14ac:dyDescent="0.2">
      <c r="A141" s="16"/>
      <c r="D141" s="16"/>
      <c r="E141" s="16"/>
      <c r="F141" s="8"/>
    </row>
    <row r="142" spans="1:6" ht="12.75" customHeight="1" x14ac:dyDescent="0.2">
      <c r="A142" s="16"/>
      <c r="D142" s="16"/>
      <c r="E142" s="16"/>
      <c r="F142" s="8"/>
    </row>
    <row r="143" spans="1:6" ht="12.75" customHeight="1" x14ac:dyDescent="0.2">
      <c r="A143" s="16"/>
      <c r="D143" s="16"/>
      <c r="E143" s="16"/>
      <c r="F143" s="8"/>
    </row>
    <row r="144" spans="1:6" ht="12.75" customHeight="1" x14ac:dyDescent="0.2">
      <c r="A144" s="16"/>
      <c r="D144" s="16"/>
      <c r="E144" s="16"/>
      <c r="F144" s="8"/>
    </row>
    <row r="145" spans="1:6" ht="12.75" customHeight="1" x14ac:dyDescent="0.2">
      <c r="A145" s="16"/>
      <c r="D145" s="16"/>
      <c r="E145" s="16"/>
      <c r="F145" s="8"/>
    </row>
    <row r="146" spans="1:6" ht="12.75" customHeight="1" x14ac:dyDescent="0.2">
      <c r="A146" s="16"/>
      <c r="D146" s="16"/>
      <c r="E146" s="16"/>
      <c r="F146" s="8"/>
    </row>
    <row r="147" spans="1:6" ht="12.75" customHeight="1" x14ac:dyDescent="0.2">
      <c r="A147" s="16"/>
      <c r="D147" s="16"/>
      <c r="E147" s="16"/>
      <c r="F147" s="8"/>
    </row>
    <row r="148" spans="1:6" ht="12.75" customHeight="1" x14ac:dyDescent="0.2">
      <c r="A148" s="16"/>
      <c r="D148" s="16"/>
      <c r="E148" s="16"/>
      <c r="F148" s="8"/>
    </row>
    <row r="149" spans="1:6" ht="12.75" customHeight="1" x14ac:dyDescent="0.2">
      <c r="A149" s="16"/>
      <c r="D149" s="16"/>
      <c r="E149" s="16"/>
      <c r="F149" s="8"/>
    </row>
    <row r="150" spans="1:6" ht="12.75" customHeight="1" x14ac:dyDescent="0.2">
      <c r="A150" s="16"/>
      <c r="D150" s="16"/>
      <c r="E150" s="16"/>
      <c r="F150" s="8"/>
    </row>
    <row r="151" spans="1:6" ht="12.75" customHeight="1" x14ac:dyDescent="0.2">
      <c r="A151" s="16"/>
      <c r="D151" s="16"/>
      <c r="E151" s="16"/>
      <c r="F151" s="8"/>
    </row>
    <row r="152" spans="1:6" ht="12.75" customHeight="1" x14ac:dyDescent="0.2">
      <c r="A152" s="16"/>
      <c r="D152" s="16"/>
      <c r="E152" s="16"/>
      <c r="F152" s="8"/>
    </row>
    <row r="153" spans="1:6" ht="12.75" customHeight="1" x14ac:dyDescent="0.2">
      <c r="A153" s="16"/>
      <c r="D153" s="16"/>
      <c r="E153" s="16"/>
      <c r="F153" s="8"/>
    </row>
    <row r="154" spans="1:6" ht="12.75" customHeight="1" x14ac:dyDescent="0.2">
      <c r="A154" s="16"/>
      <c r="D154" s="16"/>
      <c r="E154" s="16"/>
      <c r="F154" s="8"/>
    </row>
    <row r="155" spans="1:6" ht="12.75" customHeight="1" x14ac:dyDescent="0.2">
      <c r="A155" s="16"/>
      <c r="D155" s="16"/>
      <c r="E155" s="16"/>
      <c r="F155" s="8"/>
    </row>
    <row r="156" spans="1:6" ht="12.75" customHeight="1" x14ac:dyDescent="0.2">
      <c r="A156" s="16"/>
      <c r="D156" s="16"/>
      <c r="E156" s="16"/>
      <c r="F156" s="8"/>
    </row>
    <row r="157" spans="1:6" ht="12.75" customHeight="1" x14ac:dyDescent="0.2">
      <c r="A157" s="16"/>
      <c r="D157" s="16"/>
      <c r="E157" s="16"/>
      <c r="F157" s="8"/>
    </row>
    <row r="158" spans="1:6" ht="12.75" customHeight="1" x14ac:dyDescent="0.2">
      <c r="A158" s="16"/>
      <c r="D158" s="16"/>
      <c r="E158" s="16"/>
      <c r="F158" s="8"/>
    </row>
    <row r="159" spans="1:6" ht="12.75" customHeight="1" x14ac:dyDescent="0.2">
      <c r="A159" s="16"/>
      <c r="D159" s="16"/>
      <c r="E159" s="16"/>
      <c r="F159" s="8"/>
    </row>
    <row r="160" spans="1:6" ht="12.75" customHeight="1" x14ac:dyDescent="0.2">
      <c r="A160" s="16"/>
      <c r="D160" s="16"/>
      <c r="E160" s="16"/>
      <c r="F160" s="8"/>
    </row>
    <row r="161" spans="1:6" ht="12.75" customHeight="1" x14ac:dyDescent="0.2">
      <c r="A161" s="16"/>
      <c r="D161" s="16"/>
      <c r="E161" s="16"/>
      <c r="F161" s="8"/>
    </row>
    <row r="162" spans="1:6" ht="12.75" customHeight="1" x14ac:dyDescent="0.2">
      <c r="A162" s="16"/>
      <c r="D162" s="16"/>
      <c r="E162" s="16"/>
      <c r="F162" s="8"/>
    </row>
    <row r="163" spans="1:6" ht="12.75" customHeight="1" x14ac:dyDescent="0.2">
      <c r="A163" s="16"/>
      <c r="D163" s="16"/>
      <c r="E163" s="16"/>
      <c r="F163" s="8"/>
    </row>
    <row r="164" spans="1:6" ht="12.75" customHeight="1" x14ac:dyDescent="0.2">
      <c r="A164" s="16"/>
      <c r="D164" s="16"/>
      <c r="E164" s="16"/>
      <c r="F164" s="8"/>
    </row>
    <row r="165" spans="1:6" ht="12.75" customHeight="1" x14ac:dyDescent="0.2">
      <c r="A165" s="16"/>
      <c r="D165" s="16"/>
      <c r="E165" s="16"/>
      <c r="F165" s="8"/>
    </row>
    <row r="166" spans="1:6" ht="12.75" customHeight="1" x14ac:dyDescent="0.2">
      <c r="A166" s="16"/>
      <c r="D166" s="16"/>
      <c r="E166" s="16"/>
      <c r="F166" s="8"/>
    </row>
    <row r="167" spans="1:6" ht="12.75" customHeight="1" x14ac:dyDescent="0.2">
      <c r="A167" s="16"/>
      <c r="D167" s="16"/>
      <c r="E167" s="16"/>
      <c r="F167" s="8"/>
    </row>
    <row r="168" spans="1:6" ht="12.75" customHeight="1" x14ac:dyDescent="0.2">
      <c r="A168" s="16"/>
      <c r="D168" s="16"/>
      <c r="E168" s="16"/>
      <c r="F168" s="8"/>
    </row>
    <row r="169" spans="1:6" ht="12.75" customHeight="1" x14ac:dyDescent="0.2">
      <c r="A169" s="16"/>
      <c r="D169" s="16"/>
      <c r="E169" s="16"/>
      <c r="F169" s="8"/>
    </row>
    <row r="170" spans="1:6" ht="12.75" customHeight="1" x14ac:dyDescent="0.2">
      <c r="A170" s="16"/>
      <c r="D170" s="16"/>
      <c r="E170" s="16"/>
      <c r="F170" s="8"/>
    </row>
    <row r="171" spans="1:6" ht="12.75" customHeight="1" x14ac:dyDescent="0.2">
      <c r="A171" s="16"/>
      <c r="D171" s="16"/>
      <c r="E171" s="16"/>
      <c r="F171" s="8"/>
    </row>
    <row r="172" spans="1:6" ht="12.75" customHeight="1" x14ac:dyDescent="0.2">
      <c r="A172" s="16"/>
      <c r="D172" s="16"/>
      <c r="E172" s="16"/>
      <c r="F172" s="8"/>
    </row>
    <row r="173" spans="1:6" ht="12.75" customHeight="1" x14ac:dyDescent="0.2">
      <c r="A173" s="16"/>
      <c r="D173" s="16"/>
      <c r="E173" s="16"/>
      <c r="F173" s="8"/>
    </row>
    <row r="174" spans="1:6" ht="12.75" customHeight="1" x14ac:dyDescent="0.2">
      <c r="A174" s="16"/>
      <c r="D174" s="16"/>
      <c r="E174" s="16"/>
      <c r="F174" s="8"/>
    </row>
    <row r="175" spans="1:6" ht="12.75" customHeight="1" x14ac:dyDescent="0.2">
      <c r="A175" s="16"/>
      <c r="D175" s="16"/>
      <c r="E175" s="16"/>
      <c r="F175" s="8"/>
    </row>
    <row r="176" spans="1:6" ht="12.75" customHeight="1" x14ac:dyDescent="0.2">
      <c r="A176" s="16"/>
      <c r="D176" s="16"/>
      <c r="E176" s="16"/>
      <c r="F176" s="8"/>
    </row>
    <row r="177" spans="1:6" ht="12.75" customHeight="1" x14ac:dyDescent="0.2">
      <c r="A177" s="16"/>
      <c r="D177" s="16"/>
      <c r="E177" s="16"/>
      <c r="F177" s="8"/>
    </row>
    <row r="178" spans="1:6" ht="12.75" customHeight="1" x14ac:dyDescent="0.2">
      <c r="A178" s="16"/>
      <c r="D178" s="16"/>
      <c r="E178" s="16"/>
      <c r="F178" s="8"/>
    </row>
    <row r="179" spans="1:6" ht="12.75" customHeight="1" x14ac:dyDescent="0.2">
      <c r="A179" s="16"/>
      <c r="D179" s="16"/>
      <c r="E179" s="16"/>
      <c r="F179" s="8"/>
    </row>
    <row r="180" spans="1:6" ht="12.75" customHeight="1" x14ac:dyDescent="0.2">
      <c r="A180" s="16"/>
      <c r="D180" s="16"/>
      <c r="E180" s="16"/>
      <c r="F180" s="8"/>
    </row>
    <row r="181" spans="1:6" ht="12.75" customHeight="1" x14ac:dyDescent="0.2">
      <c r="A181" s="16"/>
      <c r="D181" s="16"/>
      <c r="E181" s="16"/>
      <c r="F181" s="8"/>
    </row>
    <row r="182" spans="1:6" ht="12.75" customHeight="1" x14ac:dyDescent="0.2">
      <c r="A182" s="16"/>
      <c r="D182" s="16"/>
      <c r="E182" s="16"/>
      <c r="F182" s="8"/>
    </row>
    <row r="183" spans="1:6" ht="12.75" customHeight="1" x14ac:dyDescent="0.2">
      <c r="A183" s="16"/>
      <c r="D183" s="16"/>
      <c r="E183" s="16"/>
      <c r="F183" s="8"/>
    </row>
    <row r="184" spans="1:6" ht="12.75" customHeight="1" x14ac:dyDescent="0.2">
      <c r="A184" s="16"/>
      <c r="D184" s="16"/>
      <c r="E184" s="16"/>
      <c r="F184" s="8"/>
    </row>
    <row r="185" spans="1:6" ht="12.75" customHeight="1" x14ac:dyDescent="0.2">
      <c r="A185" s="16"/>
      <c r="D185" s="16"/>
      <c r="E185" s="16"/>
      <c r="F185" s="8"/>
    </row>
    <row r="186" spans="1:6" ht="12.75" customHeight="1" x14ac:dyDescent="0.2">
      <c r="A186" s="16"/>
      <c r="D186" s="16"/>
      <c r="E186" s="16"/>
      <c r="F186" s="8"/>
    </row>
    <row r="187" spans="1:6" ht="12.75" customHeight="1" x14ac:dyDescent="0.2">
      <c r="A187" s="16"/>
      <c r="D187" s="16"/>
      <c r="E187" s="16"/>
      <c r="F187" s="8"/>
    </row>
    <row r="188" spans="1:6" ht="12.75" customHeight="1" x14ac:dyDescent="0.2">
      <c r="A188" s="16"/>
      <c r="D188" s="16"/>
      <c r="E188" s="16"/>
      <c r="F188" s="8"/>
    </row>
    <row r="189" spans="1:6" ht="12.75" customHeight="1" x14ac:dyDescent="0.2">
      <c r="A189" s="16"/>
      <c r="D189" s="16"/>
      <c r="E189" s="16"/>
      <c r="F189" s="8"/>
    </row>
    <row r="190" spans="1:6" ht="12.75" customHeight="1" x14ac:dyDescent="0.2">
      <c r="A190" s="16"/>
      <c r="D190" s="16"/>
      <c r="E190" s="16"/>
      <c r="F190" s="8"/>
    </row>
    <row r="191" spans="1:6" ht="12.75" customHeight="1" x14ac:dyDescent="0.2">
      <c r="A191" s="16"/>
      <c r="D191" s="16"/>
      <c r="E191" s="16"/>
      <c r="F191" s="8"/>
    </row>
    <row r="192" spans="1:6" ht="12.75" customHeight="1" x14ac:dyDescent="0.2">
      <c r="A192" s="16"/>
      <c r="D192" s="16"/>
      <c r="E192" s="16"/>
      <c r="F192" s="8"/>
    </row>
    <row r="193" spans="1:6" ht="12.75" customHeight="1" x14ac:dyDescent="0.2">
      <c r="A193" s="16"/>
      <c r="D193" s="16"/>
      <c r="E193" s="16"/>
      <c r="F193" s="8"/>
    </row>
    <row r="194" spans="1:6" ht="12.75" customHeight="1" x14ac:dyDescent="0.2">
      <c r="A194" s="16"/>
      <c r="D194" s="16"/>
      <c r="E194" s="16"/>
      <c r="F194" s="8"/>
    </row>
    <row r="195" spans="1:6" ht="12.75" customHeight="1" x14ac:dyDescent="0.2">
      <c r="A195" s="16"/>
      <c r="D195" s="16"/>
      <c r="E195" s="16"/>
      <c r="F195" s="8"/>
    </row>
    <row r="196" spans="1:6" ht="12.75" customHeight="1" x14ac:dyDescent="0.2">
      <c r="A196" s="16"/>
      <c r="D196" s="16"/>
      <c r="E196" s="16"/>
      <c r="F196" s="8"/>
    </row>
    <row r="197" spans="1:6" ht="12.75" customHeight="1" x14ac:dyDescent="0.2">
      <c r="A197" s="16"/>
      <c r="D197" s="16"/>
      <c r="E197" s="16"/>
      <c r="F197" s="8"/>
    </row>
    <row r="198" spans="1:6" ht="12.75" customHeight="1" x14ac:dyDescent="0.2">
      <c r="A198" s="16"/>
      <c r="D198" s="16"/>
      <c r="E198" s="16"/>
      <c r="F198" s="8"/>
    </row>
    <row r="199" spans="1:6" ht="12.75" customHeight="1" x14ac:dyDescent="0.2">
      <c r="A199" s="16"/>
      <c r="D199" s="16"/>
      <c r="E199" s="16"/>
      <c r="F199" s="8"/>
    </row>
    <row r="200" spans="1:6" ht="12.75" customHeight="1" x14ac:dyDescent="0.2">
      <c r="A200" s="16"/>
      <c r="D200" s="16"/>
      <c r="E200" s="16"/>
      <c r="F200" s="8"/>
    </row>
    <row r="201" spans="1:6" ht="12.75" customHeight="1" x14ac:dyDescent="0.2">
      <c r="A201" s="16"/>
      <c r="D201" s="16"/>
      <c r="E201" s="16"/>
      <c r="F201" s="8"/>
    </row>
    <row r="202" spans="1:6" ht="12.75" customHeight="1" x14ac:dyDescent="0.2">
      <c r="A202" s="16"/>
      <c r="D202" s="16"/>
      <c r="E202" s="16"/>
      <c r="F202" s="8"/>
    </row>
    <row r="203" spans="1:6" ht="12.75" customHeight="1" x14ac:dyDescent="0.2">
      <c r="A203" s="16"/>
      <c r="D203" s="16"/>
      <c r="E203" s="16"/>
      <c r="F203" s="8"/>
    </row>
    <row r="204" spans="1:6" ht="12.75" customHeight="1" x14ac:dyDescent="0.2">
      <c r="A204" s="16"/>
      <c r="D204" s="16"/>
      <c r="E204" s="16"/>
      <c r="F204" s="8"/>
    </row>
    <row r="205" spans="1:6" ht="12.75" customHeight="1" x14ac:dyDescent="0.2">
      <c r="A205" s="16"/>
      <c r="D205" s="16"/>
      <c r="E205" s="16"/>
      <c r="F205" s="8"/>
    </row>
    <row r="206" spans="1:6" ht="12.75" customHeight="1" x14ac:dyDescent="0.2">
      <c r="A206" s="16"/>
      <c r="D206" s="16"/>
      <c r="E206" s="16"/>
      <c r="F206" s="8"/>
    </row>
    <row r="207" spans="1:6" ht="12.75" customHeight="1" x14ac:dyDescent="0.2">
      <c r="A207" s="16"/>
      <c r="D207" s="16"/>
      <c r="E207" s="16"/>
      <c r="F207" s="8"/>
    </row>
    <row r="208" spans="1:6" ht="12.75" customHeight="1" x14ac:dyDescent="0.2">
      <c r="A208" s="16"/>
      <c r="D208" s="16"/>
      <c r="E208" s="16"/>
      <c r="F208" s="8"/>
    </row>
    <row r="209" spans="1:6" ht="12.75" customHeight="1" x14ac:dyDescent="0.2">
      <c r="A209" s="16"/>
      <c r="D209" s="16"/>
      <c r="E209" s="16"/>
      <c r="F209" s="8"/>
    </row>
    <row r="210" spans="1:6" ht="12.75" customHeight="1" x14ac:dyDescent="0.2">
      <c r="A210" s="16"/>
      <c r="D210" s="16"/>
      <c r="E210" s="16"/>
      <c r="F210" s="8"/>
    </row>
    <row r="211" spans="1:6" ht="12.75" customHeight="1" x14ac:dyDescent="0.2">
      <c r="A211" s="16"/>
      <c r="D211" s="16"/>
      <c r="E211" s="16"/>
      <c r="F211" s="8"/>
    </row>
    <row r="212" spans="1:6" ht="12.75" customHeight="1" x14ac:dyDescent="0.2">
      <c r="A212" s="16"/>
      <c r="D212" s="16"/>
      <c r="E212" s="16"/>
      <c r="F212" s="8"/>
    </row>
    <row r="213" spans="1:6" ht="12.75" customHeight="1" x14ac:dyDescent="0.2">
      <c r="A213" s="16"/>
      <c r="D213" s="16"/>
      <c r="E213" s="16"/>
      <c r="F213" s="8"/>
    </row>
    <row r="214" spans="1:6" ht="12.75" customHeight="1" x14ac:dyDescent="0.2">
      <c r="A214" s="16"/>
      <c r="D214" s="16"/>
      <c r="E214" s="16"/>
      <c r="F214" s="8"/>
    </row>
    <row r="215" spans="1:6" ht="12.75" customHeight="1" x14ac:dyDescent="0.2">
      <c r="A215" s="16"/>
      <c r="D215" s="16"/>
      <c r="E215" s="16"/>
      <c r="F215" s="8"/>
    </row>
    <row r="216" spans="1:6" ht="12.75" customHeight="1" x14ac:dyDescent="0.2">
      <c r="A216" s="16"/>
      <c r="D216" s="16"/>
      <c r="E216" s="16"/>
      <c r="F216" s="8"/>
    </row>
    <row r="217" spans="1:6" ht="12.75" customHeight="1" x14ac:dyDescent="0.2">
      <c r="A217" s="16"/>
      <c r="D217" s="16"/>
      <c r="E217" s="16"/>
      <c r="F217" s="8"/>
    </row>
    <row r="218" spans="1:6" ht="12.75" customHeight="1" x14ac:dyDescent="0.2">
      <c r="A218" s="16"/>
      <c r="D218" s="16"/>
      <c r="E218" s="16"/>
      <c r="F218" s="8"/>
    </row>
    <row r="219" spans="1:6" ht="12.75" customHeight="1" x14ac:dyDescent="0.2">
      <c r="A219" s="16"/>
      <c r="D219" s="16"/>
      <c r="E219" s="16"/>
      <c r="F219" s="8"/>
    </row>
    <row r="220" spans="1:6" ht="12.75" customHeight="1" x14ac:dyDescent="0.2">
      <c r="A220" s="16"/>
      <c r="D220" s="16"/>
      <c r="E220" s="16"/>
      <c r="F220" s="8"/>
    </row>
    <row r="221" spans="1:6" ht="12.75" customHeight="1" x14ac:dyDescent="0.2">
      <c r="A221" s="16"/>
      <c r="D221" s="16"/>
      <c r="E221" s="16"/>
      <c r="F221" s="8"/>
    </row>
    <row r="222" spans="1:6" ht="12.75" customHeight="1" x14ac:dyDescent="0.2">
      <c r="A222" s="16"/>
      <c r="D222" s="16"/>
      <c r="E222" s="16"/>
      <c r="F222" s="8"/>
    </row>
    <row r="223" spans="1:6" ht="12.75" customHeight="1" x14ac:dyDescent="0.2">
      <c r="A223" s="16"/>
      <c r="D223" s="16"/>
      <c r="E223" s="16"/>
      <c r="F223" s="8"/>
    </row>
    <row r="224" spans="1:6" ht="12.75" customHeight="1" x14ac:dyDescent="0.2">
      <c r="A224" s="16"/>
      <c r="D224" s="16"/>
      <c r="E224" s="16"/>
      <c r="F224" s="8"/>
    </row>
    <row r="225" spans="1:6" ht="12.75" customHeight="1" x14ac:dyDescent="0.2">
      <c r="A225" s="16"/>
      <c r="D225" s="16"/>
      <c r="E225" s="16"/>
      <c r="F225" s="8"/>
    </row>
    <row r="226" spans="1:6" ht="12.75" customHeight="1" x14ac:dyDescent="0.2">
      <c r="A226" s="16"/>
      <c r="D226" s="16"/>
      <c r="E226" s="16"/>
      <c r="F226" s="8"/>
    </row>
    <row r="227" spans="1:6" ht="12.75" customHeight="1" x14ac:dyDescent="0.2">
      <c r="A227" s="16"/>
      <c r="D227" s="16"/>
      <c r="E227" s="16"/>
      <c r="F227" s="8"/>
    </row>
    <row r="228" spans="1:6" ht="12.75" customHeight="1" x14ac:dyDescent="0.2">
      <c r="A228" s="16"/>
      <c r="D228" s="16"/>
      <c r="E228" s="16"/>
      <c r="F228" s="8"/>
    </row>
    <row r="229" spans="1:6" ht="12.75" customHeight="1" x14ac:dyDescent="0.2">
      <c r="A229" s="16"/>
      <c r="D229" s="16"/>
      <c r="E229" s="16"/>
      <c r="F229" s="8"/>
    </row>
    <row r="230" spans="1:6" ht="12.75" customHeight="1" x14ac:dyDescent="0.2">
      <c r="A230" s="16"/>
      <c r="D230" s="16"/>
      <c r="E230" s="16"/>
      <c r="F230" s="8"/>
    </row>
    <row r="231" spans="1:6" ht="12.75" customHeight="1" x14ac:dyDescent="0.2">
      <c r="A231" s="16"/>
      <c r="D231" s="16"/>
      <c r="E231" s="16"/>
      <c r="F231" s="8"/>
    </row>
    <row r="232" spans="1:6" ht="12.75" customHeight="1" x14ac:dyDescent="0.2">
      <c r="A232" s="16"/>
      <c r="D232" s="16"/>
      <c r="E232" s="16"/>
      <c r="F232" s="8"/>
    </row>
    <row r="233" spans="1:6" ht="12.75" customHeight="1" x14ac:dyDescent="0.2">
      <c r="A233" s="16"/>
      <c r="D233" s="16"/>
      <c r="E233" s="16"/>
      <c r="F233" s="8"/>
    </row>
    <row r="234" spans="1:6" ht="12.75" customHeight="1" x14ac:dyDescent="0.2">
      <c r="A234" s="16"/>
      <c r="D234" s="16"/>
      <c r="E234" s="16"/>
      <c r="F234" s="8"/>
    </row>
    <row r="235" spans="1:6" ht="12.75" customHeight="1" x14ac:dyDescent="0.2">
      <c r="A235" s="16"/>
      <c r="D235" s="16"/>
      <c r="E235" s="16"/>
      <c r="F235" s="8"/>
    </row>
    <row r="236" spans="1:6" ht="12.75" customHeight="1" x14ac:dyDescent="0.2">
      <c r="A236" s="16"/>
      <c r="D236" s="16"/>
      <c r="E236" s="16"/>
      <c r="F236" s="8"/>
    </row>
    <row r="237" spans="1:6" ht="12.75" customHeight="1" x14ac:dyDescent="0.2">
      <c r="A237" s="16"/>
      <c r="D237" s="16"/>
      <c r="E237" s="16"/>
      <c r="F237" s="8"/>
    </row>
    <row r="238" spans="1:6" ht="12.75" customHeight="1" x14ac:dyDescent="0.2">
      <c r="A238" s="16"/>
      <c r="D238" s="16"/>
      <c r="E238" s="16"/>
      <c r="F238" s="8"/>
    </row>
    <row r="239" spans="1:6" ht="12.75" customHeight="1" x14ac:dyDescent="0.2">
      <c r="A239" s="16"/>
      <c r="D239" s="16"/>
      <c r="E239" s="16"/>
      <c r="F239" s="8"/>
    </row>
    <row r="240" spans="1:6" ht="12.75" customHeight="1" x14ac:dyDescent="0.2">
      <c r="A240" s="16"/>
      <c r="D240" s="16"/>
      <c r="E240" s="16"/>
      <c r="F240" s="8"/>
    </row>
    <row r="241" spans="1:6" ht="12.75" customHeight="1" x14ac:dyDescent="0.2">
      <c r="A241" s="16"/>
      <c r="D241" s="16"/>
      <c r="E241" s="16"/>
      <c r="F241" s="8"/>
    </row>
    <row r="242" spans="1:6" ht="12.75" customHeight="1" x14ac:dyDescent="0.2">
      <c r="A242" s="16"/>
      <c r="D242" s="16"/>
      <c r="E242" s="16"/>
      <c r="F242" s="8"/>
    </row>
    <row r="243" spans="1:6" ht="12.75" customHeight="1" x14ac:dyDescent="0.2">
      <c r="A243" s="16"/>
      <c r="D243" s="16"/>
      <c r="E243" s="16"/>
      <c r="F243" s="8"/>
    </row>
    <row r="244" spans="1:6" ht="12.75" customHeight="1" x14ac:dyDescent="0.2">
      <c r="A244" s="16"/>
      <c r="D244" s="16"/>
      <c r="E244" s="16"/>
      <c r="F244" s="8"/>
    </row>
    <row r="245" spans="1:6" ht="12.75" customHeight="1" x14ac:dyDescent="0.2">
      <c r="A245" s="16"/>
      <c r="D245" s="16"/>
      <c r="E245" s="16"/>
      <c r="F245" s="8"/>
    </row>
    <row r="246" spans="1:6" ht="12.75" customHeight="1" x14ac:dyDescent="0.2">
      <c r="A246" s="16"/>
      <c r="D246" s="16"/>
      <c r="E246" s="16"/>
      <c r="F246" s="8"/>
    </row>
    <row r="247" spans="1:6" ht="12.75" customHeight="1" x14ac:dyDescent="0.2">
      <c r="A247" s="16"/>
      <c r="D247" s="16"/>
      <c r="E247" s="16"/>
      <c r="F247" s="8"/>
    </row>
    <row r="248" spans="1:6" ht="12.75" customHeight="1" x14ac:dyDescent="0.2">
      <c r="A248" s="16"/>
      <c r="D248" s="16"/>
      <c r="E248" s="16"/>
      <c r="F248" s="8"/>
    </row>
    <row r="249" spans="1:6" ht="12.75" customHeight="1" x14ac:dyDescent="0.2">
      <c r="A249" s="16"/>
      <c r="D249" s="16"/>
      <c r="E249" s="16"/>
      <c r="F249" s="8"/>
    </row>
    <row r="250" spans="1:6" ht="12.75" customHeight="1" x14ac:dyDescent="0.2">
      <c r="A250" s="16"/>
      <c r="D250" s="16"/>
      <c r="E250" s="16"/>
      <c r="F250" s="8"/>
    </row>
    <row r="251" spans="1:6" ht="12.75" customHeight="1" x14ac:dyDescent="0.2">
      <c r="A251" s="16"/>
      <c r="D251" s="16"/>
      <c r="E251" s="16"/>
      <c r="F251" s="8"/>
    </row>
    <row r="252" spans="1:6" ht="12.75" customHeight="1" x14ac:dyDescent="0.2">
      <c r="A252" s="16"/>
      <c r="D252" s="16"/>
      <c r="E252" s="16"/>
      <c r="F252" s="8"/>
    </row>
    <row r="253" spans="1:6" ht="12.75" customHeight="1" x14ac:dyDescent="0.2">
      <c r="A253" s="16"/>
      <c r="D253" s="16"/>
      <c r="E253" s="16"/>
      <c r="F253" s="8"/>
    </row>
    <row r="254" spans="1:6" ht="12.75" customHeight="1" x14ac:dyDescent="0.2">
      <c r="A254" s="16"/>
      <c r="D254" s="16"/>
      <c r="E254" s="16"/>
      <c r="F254" s="8"/>
    </row>
    <row r="255" spans="1:6" ht="12.75" customHeight="1" x14ac:dyDescent="0.2">
      <c r="A255" s="16"/>
      <c r="D255" s="16"/>
      <c r="E255" s="16"/>
      <c r="F255" s="8"/>
    </row>
    <row r="256" spans="1:6" ht="12.75" customHeight="1" x14ac:dyDescent="0.2">
      <c r="A256" s="16"/>
      <c r="D256" s="16"/>
      <c r="E256" s="16"/>
      <c r="F256" s="8"/>
    </row>
    <row r="257" spans="1:6" ht="12.75" customHeight="1" x14ac:dyDescent="0.2">
      <c r="A257" s="16"/>
      <c r="D257" s="16"/>
      <c r="E257" s="16"/>
      <c r="F257" s="8"/>
    </row>
    <row r="258" spans="1:6" ht="12.75" customHeight="1" x14ac:dyDescent="0.2">
      <c r="A258" s="16"/>
      <c r="D258" s="16"/>
      <c r="E258" s="16"/>
      <c r="F258" s="8"/>
    </row>
    <row r="259" spans="1:6" ht="12.75" customHeight="1" x14ac:dyDescent="0.2">
      <c r="A259" s="16"/>
      <c r="D259" s="16"/>
      <c r="E259" s="16"/>
      <c r="F259" s="8"/>
    </row>
    <row r="260" spans="1:6" ht="12.75" customHeight="1" x14ac:dyDescent="0.2">
      <c r="A260" s="16"/>
      <c r="D260" s="16"/>
      <c r="E260" s="16"/>
      <c r="F260" s="8"/>
    </row>
    <row r="261" spans="1:6" ht="12.75" customHeight="1" x14ac:dyDescent="0.2">
      <c r="A261" s="16"/>
      <c r="D261" s="16"/>
      <c r="E261" s="16"/>
      <c r="F261" s="8"/>
    </row>
    <row r="262" spans="1:6" ht="12.75" customHeight="1" x14ac:dyDescent="0.2">
      <c r="A262" s="16"/>
      <c r="D262" s="16"/>
      <c r="E262" s="16"/>
      <c r="F262" s="8"/>
    </row>
    <row r="263" spans="1:6" ht="12.75" customHeight="1" x14ac:dyDescent="0.2">
      <c r="A263" s="16"/>
      <c r="D263" s="16"/>
      <c r="E263" s="16"/>
      <c r="F263" s="8"/>
    </row>
    <row r="264" spans="1:6" ht="12.75" customHeight="1" x14ac:dyDescent="0.2">
      <c r="A264" s="16"/>
      <c r="D264" s="16"/>
      <c r="E264" s="16"/>
      <c r="F264" s="8"/>
    </row>
    <row r="265" spans="1:6" ht="12.75" customHeight="1" x14ac:dyDescent="0.2">
      <c r="A265" s="16"/>
      <c r="D265" s="16"/>
      <c r="E265" s="16"/>
      <c r="F265" s="8"/>
    </row>
    <row r="266" spans="1:6" ht="12.75" customHeight="1" x14ac:dyDescent="0.2">
      <c r="A266" s="16"/>
      <c r="D266" s="16"/>
      <c r="E266" s="16"/>
      <c r="F266" s="8"/>
    </row>
    <row r="267" spans="1:6" ht="12.75" customHeight="1" x14ac:dyDescent="0.2">
      <c r="A267" s="16"/>
      <c r="D267" s="16"/>
      <c r="E267" s="16"/>
      <c r="F267" s="8"/>
    </row>
    <row r="268" spans="1:6" ht="12.75" customHeight="1" x14ac:dyDescent="0.2">
      <c r="A268" s="16"/>
      <c r="D268" s="16"/>
      <c r="E268" s="16"/>
      <c r="F268" s="8"/>
    </row>
    <row r="269" spans="1:6" ht="12.75" customHeight="1" x14ac:dyDescent="0.2">
      <c r="A269" s="16"/>
      <c r="D269" s="16"/>
      <c r="E269" s="16"/>
      <c r="F269" s="8"/>
    </row>
    <row r="270" spans="1:6" ht="12.75" customHeight="1" x14ac:dyDescent="0.2">
      <c r="A270" s="16"/>
      <c r="D270" s="16"/>
      <c r="E270" s="16"/>
      <c r="F270" s="8"/>
    </row>
    <row r="271" spans="1:6" ht="12.75" customHeight="1" x14ac:dyDescent="0.2">
      <c r="A271" s="16"/>
      <c r="D271" s="16"/>
      <c r="E271" s="16"/>
      <c r="F271" s="8"/>
    </row>
    <row r="272" spans="1:6" ht="12.75" customHeight="1" x14ac:dyDescent="0.2">
      <c r="A272" s="16"/>
      <c r="D272" s="16"/>
      <c r="E272" s="16"/>
      <c r="F272" s="8"/>
    </row>
    <row r="273" spans="1:6" ht="12.75" customHeight="1" x14ac:dyDescent="0.2">
      <c r="A273" s="16"/>
      <c r="D273" s="16"/>
      <c r="E273" s="16"/>
      <c r="F273" s="8"/>
    </row>
    <row r="274" spans="1:6" ht="12.75" customHeight="1" x14ac:dyDescent="0.2">
      <c r="A274" s="16"/>
      <c r="D274" s="16"/>
      <c r="E274" s="16"/>
      <c r="F274" s="8"/>
    </row>
    <row r="275" spans="1:6" ht="12.75" customHeight="1" x14ac:dyDescent="0.2">
      <c r="A275" s="16"/>
      <c r="D275" s="16"/>
      <c r="E275" s="16"/>
      <c r="F275" s="8"/>
    </row>
    <row r="276" spans="1:6" ht="12.75" customHeight="1" x14ac:dyDescent="0.2">
      <c r="A276" s="16"/>
      <c r="D276" s="16"/>
      <c r="E276" s="16"/>
      <c r="F276" s="8"/>
    </row>
    <row r="277" spans="1:6" ht="12.75" customHeight="1" x14ac:dyDescent="0.2">
      <c r="A277" s="16"/>
      <c r="D277" s="16"/>
      <c r="E277" s="16"/>
      <c r="F277" s="8"/>
    </row>
    <row r="278" spans="1:6" ht="12.75" customHeight="1" x14ac:dyDescent="0.2">
      <c r="A278" s="16"/>
      <c r="D278" s="16"/>
      <c r="E278" s="16"/>
      <c r="F278" s="8"/>
    </row>
    <row r="279" spans="1:6" ht="12.75" customHeight="1" x14ac:dyDescent="0.2">
      <c r="A279" s="16"/>
      <c r="D279" s="16"/>
      <c r="E279" s="16"/>
      <c r="F279" s="8"/>
    </row>
    <row r="280" spans="1:6" ht="12.75" customHeight="1" x14ac:dyDescent="0.2">
      <c r="A280" s="16"/>
      <c r="D280" s="16"/>
      <c r="E280" s="16"/>
      <c r="F280" s="8"/>
    </row>
    <row r="281" spans="1:6" ht="12.75" customHeight="1" x14ac:dyDescent="0.2">
      <c r="A281" s="16"/>
      <c r="D281" s="16"/>
      <c r="E281" s="16"/>
      <c r="F281" s="8"/>
    </row>
    <row r="282" spans="1:6" ht="12.75" customHeight="1" x14ac:dyDescent="0.2">
      <c r="A282" s="16"/>
      <c r="D282" s="16"/>
      <c r="E282" s="16"/>
      <c r="F282" s="8"/>
    </row>
    <row r="283" spans="1:6" ht="12.75" customHeight="1" x14ac:dyDescent="0.2">
      <c r="A283" s="16"/>
      <c r="D283" s="16"/>
      <c r="E283" s="16"/>
      <c r="F283" s="8"/>
    </row>
    <row r="284" spans="1:6" ht="12.75" customHeight="1" x14ac:dyDescent="0.2">
      <c r="A284" s="16"/>
      <c r="D284" s="16"/>
      <c r="E284" s="16"/>
      <c r="F284" s="8"/>
    </row>
    <row r="285" spans="1:6" ht="12.75" customHeight="1" x14ac:dyDescent="0.2">
      <c r="A285" s="16"/>
      <c r="D285" s="16"/>
      <c r="E285" s="16"/>
      <c r="F285" s="8"/>
    </row>
    <row r="286" spans="1:6" ht="12.75" customHeight="1" x14ac:dyDescent="0.2">
      <c r="A286" s="16"/>
      <c r="D286" s="16"/>
      <c r="E286" s="16"/>
      <c r="F286" s="8"/>
    </row>
    <row r="287" spans="1:6" ht="12.75" customHeight="1" x14ac:dyDescent="0.2">
      <c r="A287" s="16"/>
      <c r="D287" s="16"/>
      <c r="E287" s="16"/>
      <c r="F287" s="8"/>
    </row>
    <row r="288" spans="1:6" ht="12.75" customHeight="1" x14ac:dyDescent="0.2">
      <c r="A288" s="16"/>
      <c r="D288" s="16"/>
      <c r="E288" s="16"/>
      <c r="F288" s="8"/>
    </row>
    <row r="289" spans="1:6" ht="12.75" customHeight="1" x14ac:dyDescent="0.2">
      <c r="A289" s="16"/>
      <c r="D289" s="16"/>
      <c r="E289" s="16"/>
      <c r="F289" s="8"/>
    </row>
    <row r="290" spans="1:6" ht="12.75" customHeight="1" x14ac:dyDescent="0.2">
      <c r="A290" s="16"/>
      <c r="D290" s="16"/>
      <c r="E290" s="16"/>
      <c r="F290" s="8"/>
    </row>
    <row r="291" spans="1:6" ht="12.75" customHeight="1" x14ac:dyDescent="0.2">
      <c r="A291" s="16"/>
      <c r="D291" s="16"/>
      <c r="E291" s="16"/>
      <c r="F291" s="8"/>
    </row>
    <row r="292" spans="1:6" ht="12.75" customHeight="1" x14ac:dyDescent="0.2">
      <c r="A292" s="16"/>
      <c r="D292" s="16"/>
      <c r="E292" s="16"/>
      <c r="F292" s="8"/>
    </row>
    <row r="293" spans="1:6" ht="12.75" customHeight="1" x14ac:dyDescent="0.2">
      <c r="A293" s="16"/>
      <c r="D293" s="16"/>
      <c r="E293" s="16"/>
      <c r="F293" s="8"/>
    </row>
    <row r="294" spans="1:6" ht="12.75" customHeight="1" x14ac:dyDescent="0.2">
      <c r="A294" s="16"/>
      <c r="D294" s="16"/>
      <c r="E294" s="16"/>
      <c r="F294" s="8"/>
    </row>
    <row r="295" spans="1:6" ht="12.75" customHeight="1" x14ac:dyDescent="0.2">
      <c r="A295" s="16"/>
      <c r="D295" s="16"/>
      <c r="E295" s="16"/>
      <c r="F295" s="8"/>
    </row>
    <row r="296" spans="1:6" ht="12.75" customHeight="1" x14ac:dyDescent="0.2">
      <c r="A296" s="16"/>
      <c r="D296" s="16"/>
      <c r="E296" s="16"/>
      <c r="F296" s="8"/>
    </row>
    <row r="297" spans="1:6" ht="12.75" customHeight="1" x14ac:dyDescent="0.2">
      <c r="A297" s="16"/>
      <c r="D297" s="16"/>
      <c r="E297" s="16"/>
      <c r="F297" s="8"/>
    </row>
    <row r="298" spans="1:6" ht="12.75" customHeight="1" x14ac:dyDescent="0.2">
      <c r="A298" s="16"/>
      <c r="D298" s="16"/>
      <c r="E298" s="16"/>
      <c r="F298" s="8"/>
    </row>
    <row r="299" spans="1:6" ht="12.75" customHeight="1" x14ac:dyDescent="0.2">
      <c r="A299" s="16"/>
      <c r="D299" s="16"/>
      <c r="E299" s="16"/>
      <c r="F299" s="8"/>
    </row>
    <row r="300" spans="1:6" ht="12.75" customHeight="1" x14ac:dyDescent="0.2">
      <c r="A300" s="16"/>
      <c r="D300" s="16"/>
      <c r="E300" s="16"/>
      <c r="F300" s="8"/>
    </row>
    <row r="301" spans="1:6" ht="12.75" customHeight="1" x14ac:dyDescent="0.2">
      <c r="A301" s="16"/>
      <c r="D301" s="16"/>
      <c r="E301" s="16"/>
      <c r="F301" s="8"/>
    </row>
    <row r="302" spans="1:6" ht="12.75" customHeight="1" x14ac:dyDescent="0.2">
      <c r="A302" s="16"/>
      <c r="D302" s="16"/>
      <c r="E302" s="16"/>
      <c r="F302" s="8"/>
    </row>
    <row r="303" spans="1:6" ht="12.75" customHeight="1" x14ac:dyDescent="0.2">
      <c r="A303" s="16"/>
      <c r="D303" s="16"/>
      <c r="E303" s="16"/>
      <c r="F303" s="8"/>
    </row>
    <row r="304" spans="1:6" ht="12.75" customHeight="1" x14ac:dyDescent="0.2">
      <c r="A304" s="16"/>
      <c r="D304" s="16"/>
      <c r="E304" s="16"/>
      <c r="F304" s="8"/>
    </row>
    <row r="305" spans="1:6" ht="12.75" customHeight="1" x14ac:dyDescent="0.2">
      <c r="A305" s="16"/>
      <c r="D305" s="16"/>
      <c r="E305" s="16"/>
      <c r="F305" s="8"/>
    </row>
    <row r="306" spans="1:6" ht="12.75" customHeight="1" x14ac:dyDescent="0.2">
      <c r="A306" s="16"/>
      <c r="D306" s="16"/>
      <c r="E306" s="16"/>
      <c r="F306" s="8"/>
    </row>
    <row r="307" spans="1:6" ht="12.75" customHeight="1" x14ac:dyDescent="0.2">
      <c r="A307" s="16"/>
      <c r="D307" s="16"/>
      <c r="E307" s="16"/>
      <c r="F307" s="8"/>
    </row>
    <row r="308" spans="1:6" ht="12.75" customHeight="1" x14ac:dyDescent="0.2">
      <c r="A308" s="16"/>
      <c r="D308" s="16"/>
      <c r="E308" s="16"/>
      <c r="F308" s="8"/>
    </row>
    <row r="309" spans="1:6" ht="12.75" customHeight="1" x14ac:dyDescent="0.2">
      <c r="A309" s="16"/>
      <c r="D309" s="16"/>
      <c r="E309" s="16"/>
      <c r="F309" s="8"/>
    </row>
    <row r="310" spans="1:6" ht="12.75" customHeight="1" x14ac:dyDescent="0.2">
      <c r="A310" s="16"/>
      <c r="D310" s="16"/>
      <c r="E310" s="16"/>
      <c r="F310" s="8"/>
    </row>
    <row r="311" spans="1:6" ht="12.75" customHeight="1" x14ac:dyDescent="0.2">
      <c r="A311" s="16"/>
      <c r="D311" s="16"/>
      <c r="E311" s="16"/>
      <c r="F311" s="8"/>
    </row>
    <row r="312" spans="1:6" ht="12.75" customHeight="1" x14ac:dyDescent="0.2">
      <c r="A312" s="16"/>
      <c r="D312" s="16"/>
      <c r="E312" s="16"/>
      <c r="F312" s="8"/>
    </row>
    <row r="313" spans="1:6" ht="12.75" customHeight="1" x14ac:dyDescent="0.2">
      <c r="A313" s="16"/>
      <c r="D313" s="16"/>
      <c r="E313" s="16"/>
      <c r="F313" s="8"/>
    </row>
    <row r="314" spans="1:6" ht="12.75" customHeight="1" x14ac:dyDescent="0.2">
      <c r="A314" s="16"/>
      <c r="D314" s="16"/>
      <c r="E314" s="16"/>
      <c r="F314" s="8"/>
    </row>
    <row r="315" spans="1:6" ht="12.75" customHeight="1" x14ac:dyDescent="0.2">
      <c r="A315" s="16"/>
      <c r="D315" s="16"/>
      <c r="E315" s="16"/>
      <c r="F315" s="8"/>
    </row>
    <row r="316" spans="1:6" ht="12.75" customHeight="1" x14ac:dyDescent="0.2">
      <c r="A316" s="16"/>
      <c r="D316" s="16"/>
      <c r="E316" s="16"/>
      <c r="F316" s="8"/>
    </row>
    <row r="317" spans="1:6" ht="12.75" customHeight="1" x14ac:dyDescent="0.2">
      <c r="A317" s="16"/>
      <c r="D317" s="16"/>
      <c r="E317" s="16"/>
      <c r="F317" s="8"/>
    </row>
    <row r="318" spans="1:6" ht="12.75" customHeight="1" x14ac:dyDescent="0.2">
      <c r="A318" s="16"/>
      <c r="D318" s="16"/>
      <c r="E318" s="16"/>
      <c r="F318" s="8"/>
    </row>
    <row r="319" spans="1:6" ht="12.75" customHeight="1" x14ac:dyDescent="0.2">
      <c r="A319" s="16"/>
      <c r="D319" s="16"/>
      <c r="E319" s="16"/>
      <c r="F319" s="8"/>
    </row>
    <row r="320" spans="1:6" ht="12.75" customHeight="1" x14ac:dyDescent="0.2">
      <c r="A320" s="16"/>
      <c r="D320" s="16"/>
      <c r="E320" s="16"/>
      <c r="F320" s="8"/>
    </row>
    <row r="321" spans="1:6" ht="12.75" customHeight="1" x14ac:dyDescent="0.2">
      <c r="A321" s="16"/>
      <c r="D321" s="16"/>
      <c r="E321" s="16"/>
      <c r="F321" s="8"/>
    </row>
    <row r="322" spans="1:6" ht="12.75" customHeight="1" x14ac:dyDescent="0.2">
      <c r="A322" s="16"/>
      <c r="D322" s="16"/>
      <c r="E322" s="16"/>
      <c r="F322" s="8"/>
    </row>
    <row r="323" spans="1:6" ht="12.75" customHeight="1" x14ac:dyDescent="0.2">
      <c r="A323" s="16"/>
      <c r="D323" s="16"/>
      <c r="E323" s="16"/>
      <c r="F323" s="8"/>
    </row>
    <row r="324" spans="1:6" ht="12.75" customHeight="1" x14ac:dyDescent="0.2">
      <c r="A324" s="16"/>
      <c r="D324" s="16"/>
      <c r="E324" s="16"/>
      <c r="F324" s="8"/>
    </row>
    <row r="325" spans="1:6" ht="12.75" customHeight="1" x14ac:dyDescent="0.2">
      <c r="A325" s="16"/>
      <c r="D325" s="16"/>
      <c r="E325" s="16"/>
      <c r="F325" s="8"/>
    </row>
    <row r="326" spans="1:6" ht="12.75" customHeight="1" x14ac:dyDescent="0.2">
      <c r="A326" s="16"/>
      <c r="D326" s="16"/>
      <c r="E326" s="16"/>
      <c r="F326" s="8"/>
    </row>
    <row r="327" spans="1:6" ht="12.75" customHeight="1" x14ac:dyDescent="0.2">
      <c r="A327" s="16"/>
      <c r="D327" s="16"/>
      <c r="E327" s="16"/>
      <c r="F327" s="8"/>
    </row>
    <row r="328" spans="1:6" ht="12.75" customHeight="1" x14ac:dyDescent="0.2">
      <c r="A328" s="16"/>
      <c r="D328" s="16"/>
      <c r="E328" s="16"/>
      <c r="F328" s="8"/>
    </row>
    <row r="329" spans="1:6" ht="12.75" customHeight="1" x14ac:dyDescent="0.2">
      <c r="A329" s="16"/>
      <c r="D329" s="16"/>
      <c r="E329" s="16"/>
      <c r="F329" s="8"/>
    </row>
    <row r="330" spans="1:6" ht="12.75" customHeight="1" x14ac:dyDescent="0.2">
      <c r="A330" s="16"/>
      <c r="D330" s="16"/>
      <c r="E330" s="16"/>
      <c r="F330" s="8"/>
    </row>
    <row r="331" spans="1:6" ht="12.75" customHeight="1" x14ac:dyDescent="0.2">
      <c r="A331" s="16"/>
      <c r="D331" s="16"/>
      <c r="E331" s="16"/>
      <c r="F331" s="8"/>
    </row>
    <row r="332" spans="1:6" ht="12.75" customHeight="1" x14ac:dyDescent="0.2">
      <c r="A332" s="16"/>
      <c r="D332" s="16"/>
      <c r="E332" s="16"/>
      <c r="F332" s="8"/>
    </row>
    <row r="333" spans="1:6" ht="12.75" customHeight="1" x14ac:dyDescent="0.2">
      <c r="A333" s="16"/>
      <c r="D333" s="16"/>
      <c r="E333" s="16"/>
      <c r="F333" s="8"/>
    </row>
    <row r="334" spans="1:6" ht="12.75" customHeight="1" x14ac:dyDescent="0.2">
      <c r="A334" s="16"/>
      <c r="D334" s="16"/>
      <c r="E334" s="16"/>
      <c r="F334" s="8"/>
    </row>
    <row r="335" spans="1:6" ht="12.75" customHeight="1" x14ac:dyDescent="0.2">
      <c r="A335" s="16"/>
      <c r="D335" s="16"/>
      <c r="E335" s="16"/>
      <c r="F335" s="8"/>
    </row>
    <row r="336" spans="1:6" ht="12.75" customHeight="1" x14ac:dyDescent="0.2">
      <c r="A336" s="16"/>
      <c r="D336" s="16"/>
      <c r="E336" s="16"/>
      <c r="F336" s="8"/>
    </row>
    <row r="337" spans="1:6" ht="12.75" customHeight="1" x14ac:dyDescent="0.2">
      <c r="A337" s="16"/>
      <c r="D337" s="16"/>
      <c r="E337" s="16"/>
      <c r="F337" s="8"/>
    </row>
    <row r="338" spans="1:6" ht="12.75" customHeight="1" x14ac:dyDescent="0.2">
      <c r="A338" s="16"/>
      <c r="D338" s="16"/>
      <c r="E338" s="16"/>
      <c r="F338" s="8"/>
    </row>
    <row r="339" spans="1:6" ht="12.75" customHeight="1" x14ac:dyDescent="0.2">
      <c r="A339" s="16"/>
      <c r="D339" s="16"/>
      <c r="E339" s="16"/>
      <c r="F339" s="8"/>
    </row>
    <row r="340" spans="1:6" ht="12.75" customHeight="1" x14ac:dyDescent="0.2">
      <c r="A340" s="16"/>
      <c r="D340" s="16"/>
      <c r="E340" s="16"/>
      <c r="F340" s="8"/>
    </row>
    <row r="341" spans="1:6" ht="12.75" customHeight="1" x14ac:dyDescent="0.2">
      <c r="A341" s="16"/>
      <c r="D341" s="16"/>
      <c r="E341" s="16"/>
      <c r="F341" s="8"/>
    </row>
    <row r="342" spans="1:6" ht="12.75" customHeight="1" x14ac:dyDescent="0.2">
      <c r="A342" s="16"/>
      <c r="D342" s="16"/>
      <c r="E342" s="16"/>
      <c r="F342" s="8"/>
    </row>
    <row r="343" spans="1:6" ht="12.75" customHeight="1" x14ac:dyDescent="0.2">
      <c r="A343" s="16"/>
      <c r="D343" s="16"/>
      <c r="E343" s="16"/>
      <c r="F343" s="8"/>
    </row>
    <row r="344" spans="1:6" ht="12.75" customHeight="1" x14ac:dyDescent="0.2">
      <c r="A344" s="16"/>
      <c r="D344" s="16"/>
      <c r="E344" s="16"/>
      <c r="F344" s="8"/>
    </row>
    <row r="345" spans="1:6" ht="12.75" customHeight="1" x14ac:dyDescent="0.2">
      <c r="A345" s="16"/>
      <c r="D345" s="16"/>
      <c r="E345" s="16"/>
      <c r="F345" s="8"/>
    </row>
    <row r="346" spans="1:6" ht="12.75" customHeight="1" x14ac:dyDescent="0.2">
      <c r="A346" s="16"/>
      <c r="D346" s="16"/>
      <c r="E346" s="16"/>
      <c r="F346" s="8"/>
    </row>
    <row r="347" spans="1:6" ht="12.75" customHeight="1" x14ac:dyDescent="0.2">
      <c r="A347" s="16"/>
      <c r="D347" s="16"/>
      <c r="E347" s="16"/>
      <c r="F347" s="8"/>
    </row>
    <row r="348" spans="1:6" ht="12.75" customHeight="1" x14ac:dyDescent="0.2">
      <c r="A348" s="16"/>
      <c r="D348" s="16"/>
      <c r="E348" s="16"/>
      <c r="F348" s="8"/>
    </row>
    <row r="349" spans="1:6" ht="12.75" customHeight="1" x14ac:dyDescent="0.2">
      <c r="A349" s="16"/>
      <c r="D349" s="16"/>
      <c r="E349" s="16"/>
      <c r="F349" s="8"/>
    </row>
    <row r="350" spans="1:6" ht="12.75" customHeight="1" x14ac:dyDescent="0.2">
      <c r="A350" s="16"/>
      <c r="D350" s="16"/>
      <c r="E350" s="16"/>
      <c r="F350" s="8"/>
    </row>
    <row r="351" spans="1:6" ht="12.75" customHeight="1" x14ac:dyDescent="0.2">
      <c r="A351" s="16"/>
      <c r="D351" s="16"/>
      <c r="E351" s="16"/>
      <c r="F351" s="8"/>
    </row>
    <row r="352" spans="1:6" ht="12.75" customHeight="1" x14ac:dyDescent="0.2">
      <c r="A352" s="16"/>
      <c r="D352" s="16"/>
      <c r="E352" s="16"/>
      <c r="F352" s="8"/>
    </row>
    <row r="353" spans="1:6" ht="12.75" customHeight="1" x14ac:dyDescent="0.2">
      <c r="A353" s="16"/>
      <c r="D353" s="16"/>
      <c r="E353" s="16"/>
      <c r="F353" s="8"/>
    </row>
    <row r="354" spans="1:6" ht="12.75" customHeight="1" x14ac:dyDescent="0.2">
      <c r="A354" s="16"/>
      <c r="D354" s="16"/>
      <c r="E354" s="16"/>
      <c r="F354" s="8"/>
    </row>
    <row r="355" spans="1:6" ht="12.75" customHeight="1" x14ac:dyDescent="0.2">
      <c r="A355" s="16"/>
      <c r="D355" s="16"/>
      <c r="E355" s="16"/>
      <c r="F355" s="8"/>
    </row>
    <row r="356" spans="1:6" ht="12.75" customHeight="1" x14ac:dyDescent="0.2">
      <c r="A356" s="16"/>
      <c r="D356" s="16"/>
      <c r="E356" s="16"/>
      <c r="F356" s="8"/>
    </row>
    <row r="357" spans="1:6" ht="12.75" customHeight="1" x14ac:dyDescent="0.2">
      <c r="A357" s="16"/>
      <c r="D357" s="16"/>
      <c r="E357" s="16"/>
      <c r="F357" s="8"/>
    </row>
    <row r="358" spans="1:6" ht="12.75" customHeight="1" x14ac:dyDescent="0.2">
      <c r="A358" s="16"/>
      <c r="D358" s="16"/>
      <c r="E358" s="16"/>
      <c r="F358" s="8"/>
    </row>
    <row r="359" spans="1:6" ht="12.75" customHeight="1" x14ac:dyDescent="0.2">
      <c r="A359" s="16"/>
      <c r="D359" s="16"/>
      <c r="E359" s="16"/>
      <c r="F359" s="8"/>
    </row>
    <row r="360" spans="1:6" ht="12.75" customHeight="1" x14ac:dyDescent="0.2">
      <c r="A360" s="16"/>
      <c r="D360" s="16"/>
      <c r="E360" s="16"/>
      <c r="F360" s="8"/>
    </row>
    <row r="361" spans="1:6" ht="12.75" customHeight="1" x14ac:dyDescent="0.2">
      <c r="A361" s="16"/>
      <c r="D361" s="16"/>
      <c r="E361" s="16"/>
      <c r="F361" s="8"/>
    </row>
    <row r="362" spans="1:6" ht="12.75" customHeight="1" x14ac:dyDescent="0.2">
      <c r="A362" s="16"/>
      <c r="D362" s="16"/>
      <c r="E362" s="16"/>
      <c r="F362" s="8"/>
    </row>
    <row r="363" spans="1:6" ht="12.75" customHeight="1" x14ac:dyDescent="0.2">
      <c r="A363" s="16"/>
      <c r="D363" s="16"/>
      <c r="E363" s="16"/>
      <c r="F363" s="8"/>
    </row>
    <row r="364" spans="1:6" ht="12.75" customHeight="1" x14ac:dyDescent="0.2">
      <c r="A364" s="16"/>
      <c r="D364" s="16"/>
      <c r="E364" s="16"/>
      <c r="F364" s="8"/>
    </row>
    <row r="365" spans="1:6" ht="12.75" customHeight="1" x14ac:dyDescent="0.2">
      <c r="A365" s="16"/>
      <c r="D365" s="16"/>
      <c r="E365" s="16"/>
      <c r="F365" s="8"/>
    </row>
    <row r="366" spans="1:6" ht="12.75" customHeight="1" x14ac:dyDescent="0.2">
      <c r="A366" s="16"/>
      <c r="D366" s="16"/>
      <c r="E366" s="16"/>
      <c r="F366" s="8"/>
    </row>
    <row r="367" spans="1:6" ht="12.75" customHeight="1" x14ac:dyDescent="0.2">
      <c r="A367" s="16"/>
      <c r="D367" s="16"/>
      <c r="E367" s="16"/>
      <c r="F367" s="8"/>
    </row>
    <row r="368" spans="1:6" ht="12.75" customHeight="1" x14ac:dyDescent="0.2">
      <c r="A368" s="16"/>
      <c r="D368" s="16"/>
      <c r="E368" s="16"/>
      <c r="F368" s="8"/>
    </row>
    <row r="369" spans="1:6" ht="12.75" customHeight="1" x14ac:dyDescent="0.2">
      <c r="A369" s="16"/>
      <c r="D369" s="16"/>
      <c r="E369" s="16"/>
      <c r="F369" s="8"/>
    </row>
    <row r="370" spans="1:6" ht="12.75" customHeight="1" x14ac:dyDescent="0.2">
      <c r="A370" s="16"/>
      <c r="D370" s="16"/>
      <c r="E370" s="16"/>
      <c r="F370" s="8"/>
    </row>
    <row r="371" spans="1:6" ht="12.75" customHeight="1" x14ac:dyDescent="0.2">
      <c r="A371" s="16"/>
      <c r="D371" s="16"/>
      <c r="E371" s="16"/>
      <c r="F371" s="8"/>
    </row>
    <row r="372" spans="1:6" ht="12.75" customHeight="1" x14ac:dyDescent="0.2">
      <c r="A372" s="16"/>
      <c r="D372" s="16"/>
      <c r="E372" s="16"/>
      <c r="F372" s="8"/>
    </row>
    <row r="373" spans="1:6" ht="12.75" customHeight="1" x14ac:dyDescent="0.2">
      <c r="A373" s="16"/>
      <c r="D373" s="16"/>
      <c r="E373" s="16"/>
      <c r="F373" s="8"/>
    </row>
    <row r="374" spans="1:6" ht="12.75" customHeight="1" x14ac:dyDescent="0.2">
      <c r="A374" s="16"/>
      <c r="D374" s="16"/>
      <c r="E374" s="16"/>
      <c r="F374" s="8"/>
    </row>
    <row r="375" spans="1:6" ht="12.75" customHeight="1" x14ac:dyDescent="0.2">
      <c r="A375" s="16"/>
      <c r="D375" s="16"/>
      <c r="E375" s="16"/>
      <c r="F375" s="8"/>
    </row>
    <row r="376" spans="1:6" ht="12.75" customHeight="1" x14ac:dyDescent="0.2">
      <c r="A376" s="16"/>
      <c r="D376" s="16"/>
      <c r="E376" s="16"/>
      <c r="F376" s="8"/>
    </row>
    <row r="377" spans="1:6" ht="12.75" customHeight="1" x14ac:dyDescent="0.2">
      <c r="A377" s="16"/>
      <c r="D377" s="16"/>
      <c r="E377" s="16"/>
      <c r="F377" s="8"/>
    </row>
    <row r="378" spans="1:6" ht="12.75" customHeight="1" x14ac:dyDescent="0.2">
      <c r="A378" s="16"/>
      <c r="D378" s="16"/>
      <c r="E378" s="16"/>
      <c r="F378" s="8"/>
    </row>
    <row r="379" spans="1:6" ht="12.75" customHeight="1" x14ac:dyDescent="0.2">
      <c r="A379" s="16"/>
      <c r="D379" s="16"/>
      <c r="E379" s="16"/>
      <c r="F379" s="8"/>
    </row>
    <row r="380" spans="1:6" ht="12.75" customHeight="1" x14ac:dyDescent="0.2">
      <c r="A380" s="16"/>
      <c r="D380" s="16"/>
      <c r="E380" s="16"/>
      <c r="F380" s="8"/>
    </row>
    <row r="381" spans="1:6" ht="12.75" customHeight="1" x14ac:dyDescent="0.2">
      <c r="A381" s="16"/>
      <c r="D381" s="16"/>
      <c r="E381" s="16"/>
      <c r="F381" s="8"/>
    </row>
    <row r="382" spans="1:6" ht="12.75" customHeight="1" x14ac:dyDescent="0.2">
      <c r="A382" s="16"/>
      <c r="D382" s="16"/>
      <c r="E382" s="16"/>
      <c r="F382" s="8"/>
    </row>
    <row r="383" spans="1:6" ht="12.75" customHeight="1" x14ac:dyDescent="0.2">
      <c r="A383" s="16"/>
      <c r="D383" s="16"/>
      <c r="E383" s="16"/>
      <c r="F383" s="8"/>
    </row>
    <row r="384" spans="1:6" ht="12.75" customHeight="1" x14ac:dyDescent="0.2">
      <c r="A384" s="16"/>
      <c r="D384" s="16"/>
      <c r="E384" s="16"/>
      <c r="F384" s="8"/>
    </row>
    <row r="385" spans="1:6" ht="12.75" customHeight="1" x14ac:dyDescent="0.2">
      <c r="A385" s="16"/>
      <c r="D385" s="16"/>
      <c r="E385" s="16"/>
      <c r="F385" s="8"/>
    </row>
    <row r="386" spans="1:6" ht="12.75" customHeight="1" x14ac:dyDescent="0.2">
      <c r="A386" s="16"/>
      <c r="D386" s="16"/>
      <c r="E386" s="16"/>
      <c r="F386" s="8"/>
    </row>
    <row r="387" spans="1:6" ht="12.75" customHeight="1" x14ac:dyDescent="0.2">
      <c r="A387" s="16"/>
      <c r="D387" s="16"/>
      <c r="E387" s="16"/>
      <c r="F387" s="8"/>
    </row>
    <row r="388" spans="1:6" ht="12.75" customHeight="1" x14ac:dyDescent="0.2">
      <c r="A388" s="16"/>
      <c r="D388" s="16"/>
      <c r="E388" s="16"/>
      <c r="F388" s="8"/>
    </row>
    <row r="389" spans="1:6" ht="12.75" customHeight="1" x14ac:dyDescent="0.2">
      <c r="A389" s="16"/>
      <c r="D389" s="16"/>
      <c r="E389" s="16"/>
      <c r="F389" s="8"/>
    </row>
    <row r="390" spans="1:6" ht="12.75" customHeight="1" x14ac:dyDescent="0.2">
      <c r="A390" s="16"/>
      <c r="D390" s="16"/>
      <c r="E390" s="16"/>
      <c r="F390" s="8"/>
    </row>
    <row r="391" spans="1:6" ht="12.75" customHeight="1" x14ac:dyDescent="0.2">
      <c r="A391" s="16"/>
      <c r="D391" s="16"/>
      <c r="E391" s="16"/>
      <c r="F391" s="8"/>
    </row>
    <row r="392" spans="1:6" ht="12.75" customHeight="1" x14ac:dyDescent="0.2">
      <c r="A392" s="16"/>
      <c r="D392" s="16"/>
      <c r="E392" s="16"/>
      <c r="F392" s="8"/>
    </row>
    <row r="393" spans="1:6" ht="12.75" customHeight="1" x14ac:dyDescent="0.2">
      <c r="A393" s="16"/>
      <c r="D393" s="16"/>
      <c r="E393" s="16"/>
      <c r="F393" s="8"/>
    </row>
    <row r="394" spans="1:6" ht="12.75" customHeight="1" x14ac:dyDescent="0.2">
      <c r="A394" s="16"/>
      <c r="D394" s="16"/>
      <c r="E394" s="16"/>
      <c r="F394" s="8"/>
    </row>
    <row r="395" spans="1:6" ht="12.75" customHeight="1" x14ac:dyDescent="0.2">
      <c r="A395" s="16"/>
      <c r="D395" s="16"/>
      <c r="E395" s="16"/>
      <c r="F395" s="8"/>
    </row>
    <row r="396" spans="1:6" ht="12.75" customHeight="1" x14ac:dyDescent="0.2">
      <c r="A396" s="16"/>
      <c r="D396" s="16"/>
      <c r="E396" s="16"/>
      <c r="F396" s="8"/>
    </row>
    <row r="397" spans="1:6" ht="12.75" customHeight="1" x14ac:dyDescent="0.2">
      <c r="A397" s="16"/>
      <c r="D397" s="16"/>
      <c r="E397" s="16"/>
      <c r="F397" s="8"/>
    </row>
    <row r="398" spans="1:6" ht="12.75" customHeight="1" x14ac:dyDescent="0.2">
      <c r="A398" s="16"/>
      <c r="D398" s="16"/>
      <c r="E398" s="16"/>
      <c r="F398" s="8"/>
    </row>
    <row r="399" spans="1:6" ht="12.75" customHeight="1" x14ac:dyDescent="0.2">
      <c r="A399" s="16"/>
      <c r="D399" s="16"/>
      <c r="E399" s="16"/>
      <c r="F399" s="8"/>
    </row>
    <row r="400" spans="1:6" ht="12.75" customHeight="1" x14ac:dyDescent="0.2">
      <c r="A400" s="16"/>
      <c r="D400" s="16"/>
      <c r="E400" s="16"/>
      <c r="F400" s="8"/>
    </row>
    <row r="401" spans="1:6" ht="12.75" customHeight="1" x14ac:dyDescent="0.2">
      <c r="A401" s="16"/>
      <c r="D401" s="16"/>
      <c r="E401" s="16"/>
      <c r="F401" s="8"/>
    </row>
    <row r="402" spans="1:6" ht="12.75" customHeight="1" x14ac:dyDescent="0.2">
      <c r="A402" s="16"/>
      <c r="D402" s="16"/>
      <c r="E402" s="16"/>
      <c r="F402" s="8"/>
    </row>
    <row r="403" spans="1:6" ht="12.75" customHeight="1" x14ac:dyDescent="0.2">
      <c r="A403" s="16"/>
      <c r="D403" s="16"/>
      <c r="E403" s="16"/>
      <c r="F403" s="8"/>
    </row>
    <row r="404" spans="1:6" ht="12.75" customHeight="1" x14ac:dyDescent="0.2">
      <c r="A404" s="16"/>
      <c r="D404" s="16"/>
      <c r="E404" s="16"/>
      <c r="F404" s="8"/>
    </row>
    <row r="405" spans="1:6" ht="12.75" customHeight="1" x14ac:dyDescent="0.2">
      <c r="A405" s="16"/>
      <c r="D405" s="16"/>
      <c r="E405" s="16"/>
      <c r="F405" s="8"/>
    </row>
    <row r="406" spans="1:6" ht="12.75" customHeight="1" x14ac:dyDescent="0.2">
      <c r="A406" s="16"/>
      <c r="D406" s="16"/>
      <c r="E406" s="16"/>
      <c r="F406" s="8"/>
    </row>
    <row r="407" spans="1:6" ht="12.75" customHeight="1" x14ac:dyDescent="0.2">
      <c r="A407" s="16"/>
      <c r="D407" s="16"/>
      <c r="E407" s="16"/>
      <c r="F407" s="8"/>
    </row>
    <row r="408" spans="1:6" ht="12.75" customHeight="1" x14ac:dyDescent="0.2">
      <c r="A408" s="16"/>
      <c r="D408" s="16"/>
      <c r="E408" s="16"/>
      <c r="F408" s="8"/>
    </row>
    <row r="409" spans="1:6" ht="12.75" customHeight="1" x14ac:dyDescent="0.2">
      <c r="A409" s="16"/>
      <c r="D409" s="16"/>
      <c r="E409" s="16"/>
      <c r="F409" s="8"/>
    </row>
    <row r="410" spans="1:6" ht="12.75" customHeight="1" x14ac:dyDescent="0.2">
      <c r="A410" s="16"/>
      <c r="D410" s="16"/>
      <c r="E410" s="16"/>
      <c r="F410" s="8"/>
    </row>
    <row r="411" spans="1:6" ht="12.75" customHeight="1" x14ac:dyDescent="0.2">
      <c r="A411" s="16"/>
      <c r="D411" s="16"/>
      <c r="E411" s="16"/>
      <c r="F411" s="8"/>
    </row>
    <row r="412" spans="1:6" ht="12.75" customHeight="1" x14ac:dyDescent="0.2">
      <c r="A412" s="16"/>
      <c r="D412" s="16"/>
      <c r="E412" s="16"/>
      <c r="F412" s="8"/>
    </row>
    <row r="413" spans="1:6" ht="12.75" customHeight="1" x14ac:dyDescent="0.2">
      <c r="A413" s="16"/>
      <c r="D413" s="16"/>
      <c r="E413" s="16"/>
      <c r="F413" s="8"/>
    </row>
    <row r="414" spans="1:6" ht="12.75" customHeight="1" x14ac:dyDescent="0.2">
      <c r="A414" s="16"/>
      <c r="D414" s="16"/>
      <c r="E414" s="16"/>
      <c r="F414" s="8"/>
    </row>
    <row r="415" spans="1:6" ht="12.75" customHeight="1" x14ac:dyDescent="0.2">
      <c r="A415" s="16"/>
      <c r="D415" s="16"/>
      <c r="E415" s="16"/>
      <c r="F415" s="8"/>
    </row>
    <row r="416" spans="1:6" ht="12.75" customHeight="1" x14ac:dyDescent="0.2">
      <c r="A416" s="16"/>
      <c r="D416" s="16"/>
      <c r="E416" s="16"/>
      <c r="F416" s="8"/>
    </row>
    <row r="417" spans="1:6" ht="12.75" customHeight="1" x14ac:dyDescent="0.2">
      <c r="A417" s="16"/>
      <c r="D417" s="16"/>
      <c r="E417" s="16"/>
      <c r="F417" s="8"/>
    </row>
    <row r="418" spans="1:6" ht="12.75" customHeight="1" x14ac:dyDescent="0.2">
      <c r="A418" s="16"/>
      <c r="D418" s="16"/>
      <c r="E418" s="16"/>
      <c r="F418" s="8"/>
    </row>
    <row r="419" spans="1:6" ht="12.75" customHeight="1" x14ac:dyDescent="0.2">
      <c r="A419" s="16"/>
      <c r="D419" s="16"/>
      <c r="E419" s="16"/>
      <c r="F419" s="8"/>
    </row>
    <row r="420" spans="1:6" ht="12.75" customHeight="1" x14ac:dyDescent="0.2">
      <c r="A420" s="16"/>
      <c r="D420" s="16"/>
      <c r="E420" s="16"/>
      <c r="F420" s="8"/>
    </row>
    <row r="421" spans="1:6" ht="12.75" customHeight="1" x14ac:dyDescent="0.2">
      <c r="A421" s="16"/>
      <c r="D421" s="16"/>
      <c r="E421" s="16"/>
      <c r="F421" s="8"/>
    </row>
    <row r="422" spans="1:6" ht="12.75" customHeight="1" x14ac:dyDescent="0.2">
      <c r="A422" s="16"/>
      <c r="D422" s="16"/>
      <c r="E422" s="16"/>
      <c r="F422" s="8"/>
    </row>
    <row r="423" spans="1:6" ht="12.75" customHeight="1" x14ac:dyDescent="0.2">
      <c r="A423" s="16"/>
      <c r="D423" s="16"/>
      <c r="E423" s="16"/>
      <c r="F423" s="8"/>
    </row>
    <row r="424" spans="1:6" ht="12.75" customHeight="1" x14ac:dyDescent="0.2">
      <c r="A424" s="16"/>
      <c r="D424" s="16"/>
      <c r="E424" s="16"/>
      <c r="F424" s="8"/>
    </row>
    <row r="425" spans="1:6" ht="12.75" customHeight="1" x14ac:dyDescent="0.2">
      <c r="A425" s="16"/>
      <c r="D425" s="16"/>
      <c r="E425" s="16"/>
      <c r="F425" s="8"/>
    </row>
    <row r="426" spans="1:6" ht="12.75" customHeight="1" x14ac:dyDescent="0.2">
      <c r="A426" s="16"/>
      <c r="D426" s="16"/>
      <c r="E426" s="16"/>
      <c r="F426" s="8"/>
    </row>
    <row r="427" spans="1:6" ht="12.75" customHeight="1" x14ac:dyDescent="0.2">
      <c r="A427" s="16"/>
      <c r="D427" s="16"/>
      <c r="E427" s="16"/>
      <c r="F427" s="8"/>
    </row>
    <row r="428" spans="1:6" ht="12.75" customHeight="1" x14ac:dyDescent="0.2">
      <c r="A428" s="16"/>
      <c r="D428" s="16"/>
      <c r="E428" s="16"/>
      <c r="F428" s="8"/>
    </row>
    <row r="429" spans="1:6" ht="12.75" customHeight="1" x14ac:dyDescent="0.2">
      <c r="A429" s="16"/>
      <c r="D429" s="16"/>
      <c r="E429" s="16"/>
      <c r="F429" s="8"/>
    </row>
    <row r="430" spans="1:6" ht="12.75" customHeight="1" x14ac:dyDescent="0.2">
      <c r="A430" s="16"/>
      <c r="D430" s="16"/>
      <c r="E430" s="16"/>
      <c r="F430" s="8"/>
    </row>
    <row r="431" spans="1:6" ht="12.75" customHeight="1" x14ac:dyDescent="0.2">
      <c r="A431" s="16"/>
      <c r="D431" s="16"/>
      <c r="E431" s="16"/>
      <c r="F431" s="8"/>
    </row>
    <row r="432" spans="1:6" ht="12.75" customHeight="1" x14ac:dyDescent="0.2">
      <c r="A432" s="16"/>
      <c r="D432" s="16"/>
      <c r="E432" s="16"/>
      <c r="F432" s="8"/>
    </row>
    <row r="433" spans="1:6" ht="12.75" customHeight="1" x14ac:dyDescent="0.2">
      <c r="A433" s="16"/>
      <c r="D433" s="16"/>
      <c r="E433" s="16"/>
      <c r="F433" s="8"/>
    </row>
    <row r="434" spans="1:6" ht="12.75" customHeight="1" x14ac:dyDescent="0.2">
      <c r="A434" s="16"/>
      <c r="D434" s="16"/>
      <c r="E434" s="16"/>
      <c r="F434" s="8"/>
    </row>
    <row r="435" spans="1:6" ht="12.75" customHeight="1" x14ac:dyDescent="0.2">
      <c r="A435" s="16"/>
      <c r="D435" s="16"/>
      <c r="E435" s="16"/>
      <c r="F435" s="8"/>
    </row>
    <row r="436" spans="1:6" ht="12.75" customHeight="1" x14ac:dyDescent="0.2">
      <c r="A436" s="16"/>
      <c r="D436" s="16"/>
      <c r="E436" s="16"/>
      <c r="F436" s="8"/>
    </row>
    <row r="437" spans="1:6" ht="12.75" customHeight="1" x14ac:dyDescent="0.2">
      <c r="A437" s="16"/>
      <c r="D437" s="16"/>
      <c r="E437" s="16"/>
      <c r="F437" s="8"/>
    </row>
    <row r="438" spans="1:6" ht="12.75" customHeight="1" x14ac:dyDescent="0.2">
      <c r="A438" s="16"/>
      <c r="D438" s="16"/>
      <c r="E438" s="16"/>
      <c r="F438" s="8"/>
    </row>
    <row r="439" spans="1:6" ht="12.75" customHeight="1" x14ac:dyDescent="0.2">
      <c r="A439" s="16"/>
      <c r="D439" s="16"/>
      <c r="E439" s="16"/>
      <c r="F439" s="8"/>
    </row>
    <row r="440" spans="1:6" ht="12.75" customHeight="1" x14ac:dyDescent="0.2">
      <c r="A440" s="16"/>
      <c r="D440" s="16"/>
      <c r="E440" s="16"/>
      <c r="F440" s="8"/>
    </row>
    <row r="441" spans="1:6" ht="12.75" customHeight="1" x14ac:dyDescent="0.2">
      <c r="A441" s="16"/>
      <c r="D441" s="16"/>
      <c r="E441" s="16"/>
      <c r="F441" s="8"/>
    </row>
    <row r="442" spans="1:6" ht="12.75" customHeight="1" x14ac:dyDescent="0.2">
      <c r="A442" s="16"/>
      <c r="D442" s="16"/>
      <c r="E442" s="16"/>
      <c r="F442" s="8"/>
    </row>
    <row r="443" spans="1:6" ht="12.75" customHeight="1" x14ac:dyDescent="0.2">
      <c r="A443" s="16"/>
      <c r="D443" s="16"/>
      <c r="E443" s="16"/>
      <c r="F443" s="8"/>
    </row>
    <row r="444" spans="1:6" ht="12.75" customHeight="1" x14ac:dyDescent="0.2">
      <c r="A444" s="16"/>
      <c r="D444" s="16"/>
      <c r="E444" s="16"/>
      <c r="F444" s="8"/>
    </row>
    <row r="445" spans="1:6" ht="12.75" customHeight="1" x14ac:dyDescent="0.2">
      <c r="A445" s="16"/>
      <c r="D445" s="16"/>
      <c r="E445" s="16"/>
      <c r="F445" s="8"/>
    </row>
    <row r="446" spans="1:6" ht="12.75" customHeight="1" x14ac:dyDescent="0.2">
      <c r="A446" s="16"/>
      <c r="D446" s="16"/>
      <c r="E446" s="16"/>
      <c r="F446" s="8"/>
    </row>
    <row r="447" spans="1:6" ht="12.75" customHeight="1" x14ac:dyDescent="0.2">
      <c r="A447" s="16"/>
      <c r="D447" s="16"/>
      <c r="E447" s="16"/>
      <c r="F447" s="8"/>
    </row>
    <row r="448" spans="1:6" ht="12.75" customHeight="1" x14ac:dyDescent="0.2">
      <c r="A448" s="16"/>
      <c r="D448" s="16"/>
      <c r="E448" s="16"/>
      <c r="F448" s="8"/>
    </row>
    <row r="449" spans="1:6" ht="12.75" customHeight="1" x14ac:dyDescent="0.2">
      <c r="A449" s="16"/>
      <c r="D449" s="16"/>
      <c r="E449" s="16"/>
      <c r="F449" s="8"/>
    </row>
    <row r="450" spans="1:6" ht="12.75" customHeight="1" x14ac:dyDescent="0.2">
      <c r="A450" s="16"/>
      <c r="D450" s="16"/>
      <c r="E450" s="16"/>
      <c r="F450" s="8"/>
    </row>
    <row r="451" spans="1:6" ht="12.75" customHeight="1" x14ac:dyDescent="0.2">
      <c r="A451" s="16"/>
      <c r="D451" s="16"/>
      <c r="E451" s="16"/>
      <c r="F451" s="8"/>
    </row>
    <row r="452" spans="1:6" ht="12.75" customHeight="1" x14ac:dyDescent="0.2">
      <c r="A452" s="16"/>
      <c r="D452" s="16"/>
      <c r="E452" s="16"/>
      <c r="F452" s="8"/>
    </row>
    <row r="453" spans="1:6" ht="12.75" customHeight="1" x14ac:dyDescent="0.2">
      <c r="A453" s="16"/>
      <c r="D453" s="16"/>
      <c r="E453" s="16"/>
      <c r="F453" s="8"/>
    </row>
    <row r="454" spans="1:6" ht="12.75" customHeight="1" x14ac:dyDescent="0.2">
      <c r="A454" s="16"/>
      <c r="D454" s="16"/>
      <c r="E454" s="16"/>
      <c r="F454" s="8"/>
    </row>
    <row r="455" spans="1:6" ht="12.75" customHeight="1" x14ac:dyDescent="0.2">
      <c r="A455" s="16"/>
      <c r="D455" s="16"/>
      <c r="E455" s="16"/>
      <c r="F455" s="8"/>
    </row>
    <row r="456" spans="1:6" ht="12.75" customHeight="1" x14ac:dyDescent="0.2">
      <c r="A456" s="16"/>
      <c r="D456" s="16"/>
      <c r="E456" s="16"/>
      <c r="F456" s="8"/>
    </row>
    <row r="457" spans="1:6" ht="12.75" customHeight="1" x14ac:dyDescent="0.2">
      <c r="A457" s="16"/>
      <c r="D457" s="16"/>
      <c r="E457" s="16"/>
      <c r="F457" s="8"/>
    </row>
    <row r="458" spans="1:6" ht="12.75" customHeight="1" x14ac:dyDescent="0.2">
      <c r="A458" s="16"/>
      <c r="D458" s="16"/>
      <c r="E458" s="16"/>
      <c r="F458" s="8"/>
    </row>
    <row r="459" spans="1:6" ht="12.75" customHeight="1" x14ac:dyDescent="0.2">
      <c r="A459" s="16"/>
      <c r="D459" s="16"/>
      <c r="E459" s="16"/>
      <c r="F459" s="8"/>
    </row>
    <row r="460" spans="1:6" ht="12.75" customHeight="1" x14ac:dyDescent="0.2">
      <c r="A460" s="16"/>
      <c r="D460" s="16"/>
      <c r="E460" s="16"/>
      <c r="F460" s="8"/>
    </row>
    <row r="461" spans="1:6" ht="12.75" customHeight="1" x14ac:dyDescent="0.2">
      <c r="A461" s="16"/>
      <c r="D461" s="16"/>
      <c r="E461" s="16"/>
      <c r="F461" s="8"/>
    </row>
    <row r="462" spans="1:6" ht="12.75" customHeight="1" x14ac:dyDescent="0.2">
      <c r="A462" s="16"/>
      <c r="D462" s="16"/>
      <c r="E462" s="16"/>
      <c r="F462" s="8"/>
    </row>
    <row r="463" spans="1:6" ht="12.75" customHeight="1" x14ac:dyDescent="0.2">
      <c r="A463" s="16"/>
      <c r="D463" s="16"/>
      <c r="E463" s="16"/>
      <c r="F463" s="8"/>
    </row>
    <row r="464" spans="1:6" ht="12.75" customHeight="1" x14ac:dyDescent="0.2">
      <c r="A464" s="16"/>
      <c r="D464" s="16"/>
      <c r="E464" s="16"/>
      <c r="F464" s="8"/>
    </row>
    <row r="465" spans="1:6" ht="12.75" customHeight="1" x14ac:dyDescent="0.2">
      <c r="A465" s="16"/>
      <c r="D465" s="16"/>
      <c r="E465" s="16"/>
      <c r="F465" s="8"/>
    </row>
    <row r="466" spans="1:6" ht="12.75" customHeight="1" x14ac:dyDescent="0.2">
      <c r="A466" s="16"/>
      <c r="D466" s="16"/>
      <c r="E466" s="16"/>
      <c r="F466" s="8"/>
    </row>
    <row r="467" spans="1:6" ht="12.75" customHeight="1" x14ac:dyDescent="0.2">
      <c r="A467" s="16"/>
      <c r="D467" s="16"/>
      <c r="E467" s="16"/>
      <c r="F467" s="8"/>
    </row>
    <row r="468" spans="1:6" ht="12.75" customHeight="1" x14ac:dyDescent="0.2">
      <c r="A468" s="16"/>
      <c r="D468" s="16"/>
      <c r="E468" s="16"/>
      <c r="F468" s="8"/>
    </row>
    <row r="469" spans="1:6" ht="12.75" customHeight="1" x14ac:dyDescent="0.2">
      <c r="A469" s="16"/>
      <c r="D469" s="16"/>
      <c r="E469" s="16"/>
      <c r="F469" s="8"/>
    </row>
    <row r="470" spans="1:6" ht="12.75" customHeight="1" x14ac:dyDescent="0.2">
      <c r="A470" s="16"/>
      <c r="D470" s="16"/>
      <c r="E470" s="16"/>
      <c r="F470" s="8"/>
    </row>
    <row r="471" spans="1:6" ht="12.75" customHeight="1" x14ac:dyDescent="0.2">
      <c r="A471" s="16"/>
      <c r="D471" s="16"/>
      <c r="E471" s="16"/>
      <c r="F471" s="8"/>
    </row>
    <row r="472" spans="1:6" ht="12.75" customHeight="1" x14ac:dyDescent="0.2">
      <c r="A472" s="16"/>
      <c r="D472" s="16"/>
      <c r="E472" s="16"/>
      <c r="F472" s="8"/>
    </row>
    <row r="473" spans="1:6" ht="12.75" customHeight="1" x14ac:dyDescent="0.2">
      <c r="A473" s="16"/>
      <c r="D473" s="16"/>
      <c r="E473" s="16"/>
      <c r="F473" s="8"/>
    </row>
    <row r="474" spans="1:6" ht="12.75" customHeight="1" x14ac:dyDescent="0.2">
      <c r="A474" s="16"/>
      <c r="D474" s="16"/>
      <c r="E474" s="16"/>
      <c r="F474" s="8"/>
    </row>
    <row r="475" spans="1:6" ht="12.75" customHeight="1" x14ac:dyDescent="0.2">
      <c r="A475" s="16"/>
      <c r="D475" s="16"/>
      <c r="E475" s="16"/>
      <c r="F475" s="8"/>
    </row>
    <row r="476" spans="1:6" ht="12.75" customHeight="1" x14ac:dyDescent="0.2">
      <c r="A476" s="16"/>
      <c r="D476" s="16"/>
      <c r="E476" s="16"/>
      <c r="F476" s="8"/>
    </row>
    <row r="477" spans="1:6" ht="12.75" customHeight="1" x14ac:dyDescent="0.2">
      <c r="A477" s="16"/>
      <c r="D477" s="16"/>
      <c r="E477" s="16"/>
      <c r="F477" s="8"/>
    </row>
    <row r="478" spans="1:6" ht="12.75" customHeight="1" x14ac:dyDescent="0.2">
      <c r="A478" s="16"/>
      <c r="D478" s="16"/>
      <c r="E478" s="16"/>
      <c r="F478" s="8"/>
    </row>
    <row r="479" spans="1:6" ht="12.75" customHeight="1" x14ac:dyDescent="0.2">
      <c r="A479" s="16"/>
      <c r="D479" s="16"/>
      <c r="E479" s="16"/>
      <c r="F479" s="8"/>
    </row>
    <row r="480" spans="1:6" ht="12.75" customHeight="1" x14ac:dyDescent="0.2">
      <c r="A480" s="16"/>
      <c r="D480" s="16"/>
      <c r="E480" s="16"/>
      <c r="F480" s="8"/>
    </row>
    <row r="481" spans="1:6" ht="12.75" customHeight="1" x14ac:dyDescent="0.2">
      <c r="A481" s="16"/>
      <c r="D481" s="16"/>
      <c r="E481" s="16"/>
      <c r="F481" s="8"/>
    </row>
    <row r="482" spans="1:6" ht="12.75" customHeight="1" x14ac:dyDescent="0.2">
      <c r="A482" s="16"/>
      <c r="D482" s="16"/>
      <c r="E482" s="16"/>
      <c r="F482" s="8"/>
    </row>
    <row r="483" spans="1:6" ht="12.75" customHeight="1" x14ac:dyDescent="0.2">
      <c r="A483" s="16"/>
      <c r="D483" s="16"/>
      <c r="E483" s="16"/>
      <c r="F483" s="8"/>
    </row>
    <row r="484" spans="1:6" ht="12.75" customHeight="1" x14ac:dyDescent="0.2">
      <c r="A484" s="16"/>
      <c r="D484" s="16"/>
      <c r="E484" s="16"/>
      <c r="F484" s="8"/>
    </row>
    <row r="485" spans="1:6" ht="12.75" customHeight="1" x14ac:dyDescent="0.2">
      <c r="A485" s="16"/>
      <c r="D485" s="16"/>
      <c r="E485" s="16"/>
      <c r="F485" s="8"/>
    </row>
    <row r="486" spans="1:6" ht="12.75" customHeight="1" x14ac:dyDescent="0.2">
      <c r="A486" s="16"/>
      <c r="D486" s="16"/>
      <c r="E486" s="16"/>
      <c r="F486" s="8"/>
    </row>
    <row r="487" spans="1:6" ht="12.75" customHeight="1" x14ac:dyDescent="0.2">
      <c r="A487" s="16"/>
      <c r="D487" s="16"/>
      <c r="E487" s="16"/>
      <c r="F487" s="8"/>
    </row>
    <row r="488" spans="1:6" ht="12.75" customHeight="1" x14ac:dyDescent="0.2">
      <c r="A488" s="16"/>
      <c r="D488" s="16"/>
      <c r="E488" s="16"/>
      <c r="F488" s="8"/>
    </row>
    <row r="489" spans="1:6" ht="12.75" customHeight="1" x14ac:dyDescent="0.2">
      <c r="A489" s="16"/>
      <c r="D489" s="16"/>
      <c r="E489" s="16"/>
      <c r="F489" s="8"/>
    </row>
    <row r="490" spans="1:6" ht="12.75" customHeight="1" x14ac:dyDescent="0.2">
      <c r="A490" s="16"/>
      <c r="D490" s="16"/>
      <c r="E490" s="16"/>
      <c r="F490" s="8"/>
    </row>
    <row r="491" spans="1:6" ht="12.75" customHeight="1" x14ac:dyDescent="0.2">
      <c r="A491" s="16"/>
      <c r="D491" s="16"/>
      <c r="E491" s="16"/>
      <c r="F491" s="8"/>
    </row>
    <row r="492" spans="1:6" ht="12.75" customHeight="1" x14ac:dyDescent="0.2">
      <c r="A492" s="16"/>
      <c r="D492" s="16"/>
      <c r="E492" s="16"/>
      <c r="F492" s="8"/>
    </row>
    <row r="493" spans="1:6" ht="12.75" customHeight="1" x14ac:dyDescent="0.2">
      <c r="A493" s="16"/>
      <c r="D493" s="16"/>
      <c r="E493" s="16"/>
      <c r="F493" s="8"/>
    </row>
    <row r="494" spans="1:6" ht="12.75" customHeight="1" x14ac:dyDescent="0.2">
      <c r="A494" s="16"/>
      <c r="D494" s="16"/>
      <c r="E494" s="16"/>
      <c r="F494" s="8"/>
    </row>
    <row r="495" spans="1:6" ht="12.75" customHeight="1" x14ac:dyDescent="0.2">
      <c r="A495" s="16"/>
      <c r="D495" s="16"/>
      <c r="E495" s="16"/>
      <c r="F495" s="8"/>
    </row>
    <row r="496" spans="1:6" ht="12.75" customHeight="1" x14ac:dyDescent="0.2">
      <c r="A496" s="16"/>
      <c r="D496" s="16"/>
      <c r="E496" s="16"/>
      <c r="F496" s="8"/>
    </row>
    <row r="497" spans="1:6" ht="12.75" customHeight="1" x14ac:dyDescent="0.2">
      <c r="A497" s="16"/>
      <c r="D497" s="16"/>
      <c r="E497" s="16"/>
      <c r="F497" s="8"/>
    </row>
    <row r="498" spans="1:6" ht="12.75" customHeight="1" x14ac:dyDescent="0.2">
      <c r="A498" s="16"/>
      <c r="D498" s="16"/>
      <c r="E498" s="16"/>
      <c r="F498" s="8"/>
    </row>
    <row r="499" spans="1:6" ht="12.75" customHeight="1" x14ac:dyDescent="0.2">
      <c r="A499" s="16"/>
      <c r="D499" s="16"/>
      <c r="E499" s="16"/>
      <c r="F499" s="8"/>
    </row>
    <row r="500" spans="1:6" ht="12.75" customHeight="1" x14ac:dyDescent="0.2">
      <c r="A500" s="16"/>
      <c r="D500" s="16"/>
      <c r="E500" s="16"/>
      <c r="F500" s="8"/>
    </row>
    <row r="501" spans="1:6" ht="12.75" customHeight="1" x14ac:dyDescent="0.2">
      <c r="A501" s="16"/>
      <c r="D501" s="16"/>
      <c r="E501" s="16"/>
      <c r="F501" s="8"/>
    </row>
    <row r="502" spans="1:6" ht="12.75" customHeight="1" x14ac:dyDescent="0.2">
      <c r="A502" s="16"/>
      <c r="D502" s="16"/>
      <c r="E502" s="16"/>
      <c r="F502" s="8"/>
    </row>
    <row r="503" spans="1:6" ht="12.75" customHeight="1" x14ac:dyDescent="0.2">
      <c r="A503" s="16"/>
      <c r="D503" s="16"/>
      <c r="E503" s="16"/>
      <c r="F503" s="8"/>
    </row>
    <row r="504" spans="1:6" ht="12.75" customHeight="1" x14ac:dyDescent="0.2">
      <c r="A504" s="16"/>
      <c r="D504" s="16"/>
      <c r="E504" s="16"/>
      <c r="F504" s="8"/>
    </row>
    <row r="505" spans="1:6" ht="12.75" customHeight="1" x14ac:dyDescent="0.2">
      <c r="A505" s="16"/>
      <c r="D505" s="16"/>
      <c r="E505" s="16"/>
      <c r="F505" s="8"/>
    </row>
    <row r="506" spans="1:6" ht="12.75" customHeight="1" x14ac:dyDescent="0.2">
      <c r="A506" s="16"/>
      <c r="D506" s="16"/>
      <c r="E506" s="16"/>
      <c r="F506" s="8"/>
    </row>
    <row r="507" spans="1:6" ht="12.75" customHeight="1" x14ac:dyDescent="0.2">
      <c r="A507" s="16"/>
      <c r="D507" s="16"/>
      <c r="E507" s="16"/>
      <c r="F507" s="8"/>
    </row>
    <row r="508" spans="1:6" ht="12.75" customHeight="1" x14ac:dyDescent="0.2">
      <c r="A508" s="16"/>
      <c r="D508" s="16"/>
      <c r="E508" s="16"/>
      <c r="F508" s="8"/>
    </row>
    <row r="509" spans="1:6" ht="12.75" customHeight="1" x14ac:dyDescent="0.2">
      <c r="A509" s="16"/>
      <c r="D509" s="16"/>
      <c r="E509" s="16"/>
      <c r="F509" s="8"/>
    </row>
    <row r="510" spans="1:6" ht="12.75" customHeight="1" x14ac:dyDescent="0.2">
      <c r="A510" s="16"/>
      <c r="D510" s="16"/>
      <c r="E510" s="16"/>
      <c r="F510" s="8"/>
    </row>
    <row r="511" spans="1:6" ht="12.75" customHeight="1" x14ac:dyDescent="0.2">
      <c r="A511" s="16"/>
      <c r="D511" s="16"/>
      <c r="E511" s="16"/>
      <c r="F511" s="8"/>
    </row>
    <row r="512" spans="1:6" ht="12.75" customHeight="1" x14ac:dyDescent="0.2">
      <c r="A512" s="16"/>
      <c r="D512" s="16"/>
      <c r="E512" s="16"/>
      <c r="F512" s="8"/>
    </row>
    <row r="513" spans="1:6" ht="12.75" customHeight="1" x14ac:dyDescent="0.2">
      <c r="A513" s="16"/>
      <c r="D513" s="16"/>
      <c r="E513" s="16"/>
      <c r="F513" s="8"/>
    </row>
    <row r="514" spans="1:6" ht="12.75" customHeight="1" x14ac:dyDescent="0.2">
      <c r="A514" s="16"/>
      <c r="D514" s="16"/>
      <c r="E514" s="16"/>
      <c r="F514" s="8"/>
    </row>
    <row r="515" spans="1:6" ht="12.75" customHeight="1" x14ac:dyDescent="0.2">
      <c r="A515" s="16"/>
      <c r="D515" s="16"/>
      <c r="E515" s="16"/>
      <c r="F515" s="8"/>
    </row>
    <row r="516" spans="1:6" ht="12.75" customHeight="1" x14ac:dyDescent="0.2">
      <c r="A516" s="16"/>
      <c r="D516" s="16"/>
      <c r="E516" s="16"/>
      <c r="F516" s="8"/>
    </row>
    <row r="517" spans="1:6" ht="12.75" customHeight="1" x14ac:dyDescent="0.2">
      <c r="A517" s="16"/>
      <c r="D517" s="16"/>
      <c r="E517" s="16"/>
      <c r="F517" s="8"/>
    </row>
    <row r="518" spans="1:6" ht="12.75" customHeight="1" x14ac:dyDescent="0.2">
      <c r="A518" s="16"/>
      <c r="D518" s="16"/>
      <c r="E518" s="16"/>
      <c r="F518" s="8"/>
    </row>
    <row r="519" spans="1:6" ht="12.75" customHeight="1" x14ac:dyDescent="0.2">
      <c r="A519" s="16"/>
      <c r="D519" s="16"/>
      <c r="E519" s="16"/>
      <c r="F519" s="8"/>
    </row>
    <row r="520" spans="1:6" ht="12.75" customHeight="1" x14ac:dyDescent="0.2">
      <c r="A520" s="16"/>
      <c r="D520" s="16"/>
      <c r="E520" s="16"/>
      <c r="F520" s="8"/>
    </row>
    <row r="521" spans="1:6" ht="12.75" customHeight="1" x14ac:dyDescent="0.2">
      <c r="A521" s="16"/>
      <c r="D521" s="16"/>
      <c r="E521" s="16"/>
      <c r="F521" s="8"/>
    </row>
    <row r="522" spans="1:6" ht="12.75" customHeight="1" x14ac:dyDescent="0.2">
      <c r="A522" s="16"/>
      <c r="D522" s="16"/>
      <c r="E522" s="16"/>
      <c r="F522" s="8"/>
    </row>
    <row r="523" spans="1:6" ht="12.75" customHeight="1" x14ac:dyDescent="0.2">
      <c r="A523" s="16"/>
      <c r="D523" s="16"/>
      <c r="E523" s="16"/>
      <c r="F523" s="8"/>
    </row>
    <row r="524" spans="1:6" ht="12.75" customHeight="1" x14ac:dyDescent="0.2">
      <c r="A524" s="16"/>
      <c r="D524" s="16"/>
      <c r="E524" s="16"/>
      <c r="F524" s="8"/>
    </row>
    <row r="525" spans="1:6" ht="12.75" customHeight="1" x14ac:dyDescent="0.2">
      <c r="A525" s="16"/>
      <c r="D525" s="16"/>
      <c r="E525" s="16"/>
      <c r="F525" s="8"/>
    </row>
    <row r="526" spans="1:6" ht="12.75" customHeight="1" x14ac:dyDescent="0.2">
      <c r="A526" s="16"/>
      <c r="D526" s="16"/>
      <c r="E526" s="16"/>
      <c r="F526" s="8"/>
    </row>
    <row r="527" spans="1:6" ht="12.75" customHeight="1" x14ac:dyDescent="0.2">
      <c r="A527" s="16"/>
      <c r="D527" s="16"/>
      <c r="E527" s="16"/>
      <c r="F527" s="8"/>
    </row>
    <row r="528" spans="1:6" ht="12.75" customHeight="1" x14ac:dyDescent="0.2">
      <c r="A528" s="16"/>
      <c r="D528" s="16"/>
      <c r="E528" s="16"/>
      <c r="F528" s="8"/>
    </row>
    <row r="529" spans="1:6" ht="12.75" customHeight="1" x14ac:dyDescent="0.2">
      <c r="A529" s="16"/>
      <c r="D529" s="16"/>
      <c r="E529" s="16"/>
      <c r="F529" s="8"/>
    </row>
    <row r="530" spans="1:6" ht="12.75" customHeight="1" x14ac:dyDescent="0.2">
      <c r="A530" s="16"/>
      <c r="D530" s="16"/>
      <c r="E530" s="16"/>
      <c r="F530" s="8"/>
    </row>
    <row r="531" spans="1:6" ht="12.75" customHeight="1" x14ac:dyDescent="0.2">
      <c r="A531" s="16"/>
      <c r="D531" s="16"/>
      <c r="E531" s="16"/>
      <c r="F531" s="8"/>
    </row>
    <row r="532" spans="1:6" ht="12.75" customHeight="1" x14ac:dyDescent="0.2">
      <c r="A532" s="16"/>
      <c r="D532" s="16"/>
      <c r="E532" s="16"/>
      <c r="F532" s="8"/>
    </row>
    <row r="533" spans="1:6" ht="12.75" customHeight="1" x14ac:dyDescent="0.2">
      <c r="A533" s="16"/>
      <c r="D533" s="16"/>
      <c r="E533" s="16"/>
      <c r="F533" s="8"/>
    </row>
    <row r="534" spans="1:6" ht="12.75" customHeight="1" x14ac:dyDescent="0.2">
      <c r="A534" s="16"/>
      <c r="D534" s="16"/>
      <c r="E534" s="16"/>
      <c r="F534" s="8"/>
    </row>
    <row r="535" spans="1:6" ht="12.75" customHeight="1" x14ac:dyDescent="0.2">
      <c r="A535" s="16"/>
      <c r="D535" s="16"/>
      <c r="E535" s="16"/>
      <c r="F535" s="8"/>
    </row>
    <row r="536" spans="1:6" ht="12.75" customHeight="1" x14ac:dyDescent="0.2">
      <c r="A536" s="16"/>
      <c r="D536" s="16"/>
      <c r="E536" s="16"/>
      <c r="F536" s="8"/>
    </row>
    <row r="537" spans="1:6" ht="12.75" customHeight="1" x14ac:dyDescent="0.2">
      <c r="A537" s="16"/>
      <c r="D537" s="16"/>
      <c r="E537" s="16"/>
      <c r="F537" s="8"/>
    </row>
    <row r="538" spans="1:6" ht="12.75" customHeight="1" x14ac:dyDescent="0.2">
      <c r="A538" s="16"/>
      <c r="D538" s="16"/>
      <c r="E538" s="16"/>
      <c r="F538" s="8"/>
    </row>
    <row r="539" spans="1:6" ht="12.75" customHeight="1" x14ac:dyDescent="0.2">
      <c r="A539" s="16"/>
      <c r="D539" s="16"/>
      <c r="E539" s="16"/>
      <c r="F539" s="8"/>
    </row>
    <row r="540" spans="1:6" ht="12.75" customHeight="1" x14ac:dyDescent="0.2">
      <c r="A540" s="16"/>
      <c r="D540" s="16"/>
      <c r="E540" s="16"/>
      <c r="F540" s="8"/>
    </row>
    <row r="541" spans="1:6" ht="12.75" customHeight="1" x14ac:dyDescent="0.2">
      <c r="A541" s="16"/>
      <c r="D541" s="16"/>
      <c r="E541" s="16"/>
      <c r="F541" s="8"/>
    </row>
    <row r="542" spans="1:6" ht="12.75" customHeight="1" x14ac:dyDescent="0.2">
      <c r="A542" s="16"/>
      <c r="D542" s="16"/>
      <c r="E542" s="16"/>
      <c r="F542" s="8"/>
    </row>
    <row r="543" spans="1:6" ht="12.75" customHeight="1" x14ac:dyDescent="0.2">
      <c r="A543" s="16"/>
      <c r="D543" s="16"/>
      <c r="E543" s="16"/>
      <c r="F543" s="8"/>
    </row>
    <row r="544" spans="1:6" ht="12.75" customHeight="1" x14ac:dyDescent="0.2">
      <c r="A544" s="16"/>
      <c r="D544" s="16"/>
      <c r="E544" s="16"/>
      <c r="F544" s="8"/>
    </row>
    <row r="545" spans="1:6" ht="12.75" customHeight="1" x14ac:dyDescent="0.2">
      <c r="A545" s="16"/>
      <c r="D545" s="16"/>
      <c r="E545" s="16"/>
      <c r="F545" s="8"/>
    </row>
    <row r="546" spans="1:6" ht="12.75" customHeight="1" x14ac:dyDescent="0.2">
      <c r="A546" s="16"/>
      <c r="D546" s="16"/>
      <c r="E546" s="16"/>
      <c r="F546" s="8"/>
    </row>
    <row r="547" spans="1:6" ht="12.75" customHeight="1" x14ac:dyDescent="0.2">
      <c r="A547" s="16"/>
      <c r="D547" s="16"/>
      <c r="E547" s="16"/>
      <c r="F547" s="8"/>
    </row>
    <row r="548" spans="1:6" ht="12.75" customHeight="1" x14ac:dyDescent="0.2">
      <c r="A548" s="16"/>
      <c r="D548" s="16"/>
      <c r="E548" s="16"/>
      <c r="F548" s="8"/>
    </row>
    <row r="549" spans="1:6" ht="12.75" customHeight="1" x14ac:dyDescent="0.2">
      <c r="A549" s="16"/>
      <c r="D549" s="16"/>
      <c r="E549" s="16"/>
      <c r="F549" s="8"/>
    </row>
    <row r="550" spans="1:6" ht="12.75" customHeight="1" x14ac:dyDescent="0.2">
      <c r="A550" s="16"/>
      <c r="D550" s="16"/>
      <c r="E550" s="16"/>
      <c r="F550" s="8"/>
    </row>
    <row r="551" spans="1:6" ht="12.75" customHeight="1" x14ac:dyDescent="0.2">
      <c r="A551" s="16"/>
      <c r="D551" s="16"/>
      <c r="E551" s="16"/>
      <c r="F551" s="8"/>
    </row>
    <row r="552" spans="1:6" ht="12.75" customHeight="1" x14ac:dyDescent="0.2">
      <c r="A552" s="16"/>
      <c r="D552" s="16"/>
      <c r="E552" s="16"/>
      <c r="F552" s="8"/>
    </row>
    <row r="553" spans="1:6" ht="12.75" customHeight="1" x14ac:dyDescent="0.2">
      <c r="A553" s="16"/>
      <c r="D553" s="16"/>
      <c r="E553" s="16"/>
      <c r="F553" s="8"/>
    </row>
    <row r="554" spans="1:6" ht="12.75" customHeight="1" x14ac:dyDescent="0.2">
      <c r="A554" s="16"/>
      <c r="D554" s="16"/>
      <c r="E554" s="16"/>
      <c r="F554" s="8"/>
    </row>
    <row r="555" spans="1:6" ht="12.75" customHeight="1" x14ac:dyDescent="0.2">
      <c r="A555" s="16"/>
      <c r="D555" s="16"/>
      <c r="E555" s="16"/>
      <c r="F555" s="8"/>
    </row>
    <row r="556" spans="1:6" ht="12.75" customHeight="1" x14ac:dyDescent="0.2">
      <c r="A556" s="16"/>
      <c r="D556" s="16"/>
      <c r="E556" s="16"/>
      <c r="F556" s="8"/>
    </row>
    <row r="557" spans="1:6" ht="12.75" customHeight="1" x14ac:dyDescent="0.2">
      <c r="A557" s="16"/>
      <c r="D557" s="16"/>
      <c r="E557" s="16"/>
      <c r="F557" s="8"/>
    </row>
    <row r="558" spans="1:6" ht="12.75" customHeight="1" x14ac:dyDescent="0.2">
      <c r="A558" s="16"/>
      <c r="D558" s="16"/>
      <c r="E558" s="16"/>
      <c r="F558" s="8"/>
    </row>
    <row r="559" spans="1:6" ht="12.75" customHeight="1" x14ac:dyDescent="0.2">
      <c r="A559" s="16"/>
      <c r="D559" s="16"/>
      <c r="E559" s="16"/>
      <c r="F559" s="8"/>
    </row>
    <row r="560" spans="1:6" ht="12.75" customHeight="1" x14ac:dyDescent="0.2">
      <c r="A560" s="16"/>
      <c r="D560" s="16"/>
      <c r="E560" s="16"/>
      <c r="F560" s="8"/>
    </row>
    <row r="561" spans="1:6" ht="12.75" customHeight="1" x14ac:dyDescent="0.2">
      <c r="A561" s="16"/>
      <c r="D561" s="16"/>
      <c r="E561" s="16"/>
      <c r="F561" s="8"/>
    </row>
    <row r="562" spans="1:6" ht="12.75" customHeight="1" x14ac:dyDescent="0.2">
      <c r="A562" s="16"/>
      <c r="D562" s="16"/>
      <c r="E562" s="16"/>
      <c r="F562" s="8"/>
    </row>
    <row r="563" spans="1:6" ht="12.75" customHeight="1" x14ac:dyDescent="0.2">
      <c r="A563" s="16"/>
      <c r="D563" s="16"/>
      <c r="E563" s="16"/>
      <c r="F563" s="8"/>
    </row>
    <row r="564" spans="1:6" ht="12.75" customHeight="1" x14ac:dyDescent="0.2">
      <c r="A564" s="16"/>
      <c r="D564" s="16"/>
      <c r="E564" s="16"/>
      <c r="F564" s="8"/>
    </row>
    <row r="565" spans="1:6" ht="12.75" customHeight="1" x14ac:dyDescent="0.2">
      <c r="A565" s="16"/>
      <c r="D565" s="16"/>
      <c r="E565" s="16"/>
      <c r="F565" s="8"/>
    </row>
    <row r="566" spans="1:6" ht="12.75" customHeight="1" x14ac:dyDescent="0.2">
      <c r="A566" s="16"/>
      <c r="D566" s="16"/>
      <c r="E566" s="16"/>
      <c r="F566" s="8"/>
    </row>
    <row r="567" spans="1:6" ht="12.75" customHeight="1" x14ac:dyDescent="0.2">
      <c r="A567" s="16"/>
      <c r="D567" s="16"/>
      <c r="E567" s="16"/>
      <c r="F567" s="8"/>
    </row>
    <row r="568" spans="1:6" ht="12.75" customHeight="1" x14ac:dyDescent="0.2">
      <c r="A568" s="16"/>
      <c r="D568" s="16"/>
      <c r="E568" s="16"/>
      <c r="F568" s="8"/>
    </row>
    <row r="569" spans="1:6" ht="12.75" customHeight="1" x14ac:dyDescent="0.2">
      <c r="A569" s="16"/>
      <c r="D569" s="16"/>
      <c r="E569" s="16"/>
      <c r="F569" s="8"/>
    </row>
    <row r="570" spans="1:6" ht="12.75" customHeight="1" x14ac:dyDescent="0.2">
      <c r="A570" s="16"/>
      <c r="D570" s="16"/>
      <c r="E570" s="16"/>
      <c r="F570" s="8"/>
    </row>
    <row r="571" spans="1:6" ht="12.75" customHeight="1" x14ac:dyDescent="0.2">
      <c r="A571" s="16"/>
      <c r="D571" s="16"/>
      <c r="E571" s="16"/>
      <c r="F571" s="8"/>
    </row>
    <row r="572" spans="1:6" ht="12.75" customHeight="1" x14ac:dyDescent="0.2">
      <c r="A572" s="16"/>
      <c r="D572" s="16"/>
      <c r="E572" s="16"/>
      <c r="F572" s="8"/>
    </row>
    <row r="573" spans="1:6" ht="12.75" customHeight="1" x14ac:dyDescent="0.2">
      <c r="A573" s="16"/>
      <c r="D573" s="16"/>
      <c r="E573" s="16"/>
      <c r="F573" s="8"/>
    </row>
    <row r="574" spans="1:6" ht="12.75" customHeight="1" x14ac:dyDescent="0.2">
      <c r="A574" s="16"/>
      <c r="D574" s="16"/>
      <c r="E574" s="16"/>
      <c r="F574" s="8"/>
    </row>
    <row r="575" spans="1:6" ht="12.75" customHeight="1" x14ac:dyDescent="0.2">
      <c r="A575" s="16"/>
      <c r="D575" s="16"/>
      <c r="E575" s="16"/>
      <c r="F575" s="8"/>
    </row>
    <row r="576" spans="1:6" ht="12.75" customHeight="1" x14ac:dyDescent="0.2">
      <c r="A576" s="16"/>
      <c r="D576" s="16"/>
      <c r="E576" s="16"/>
      <c r="F576" s="8"/>
    </row>
    <row r="577" spans="1:6" ht="12.75" customHeight="1" x14ac:dyDescent="0.2">
      <c r="A577" s="16"/>
      <c r="D577" s="16"/>
      <c r="E577" s="16"/>
      <c r="F577" s="8"/>
    </row>
    <row r="578" spans="1:6" ht="12.75" customHeight="1" x14ac:dyDescent="0.2">
      <c r="A578" s="16"/>
      <c r="D578" s="16"/>
      <c r="E578" s="16"/>
      <c r="F578" s="8"/>
    </row>
    <row r="579" spans="1:6" ht="12.75" customHeight="1" x14ac:dyDescent="0.2">
      <c r="A579" s="16"/>
      <c r="D579" s="16"/>
      <c r="E579" s="16"/>
      <c r="F579" s="8"/>
    </row>
    <row r="580" spans="1:6" ht="12.75" customHeight="1" x14ac:dyDescent="0.2">
      <c r="A580" s="16"/>
      <c r="D580" s="16"/>
      <c r="E580" s="16"/>
      <c r="F580" s="8"/>
    </row>
    <row r="581" spans="1:6" ht="12.75" customHeight="1" x14ac:dyDescent="0.2">
      <c r="A581" s="16"/>
      <c r="D581" s="16"/>
      <c r="E581" s="16"/>
      <c r="F581" s="8"/>
    </row>
    <row r="582" spans="1:6" ht="12.75" customHeight="1" x14ac:dyDescent="0.2">
      <c r="A582" s="16"/>
      <c r="D582" s="16"/>
      <c r="E582" s="16"/>
      <c r="F582" s="8"/>
    </row>
    <row r="583" spans="1:6" ht="12.75" customHeight="1" x14ac:dyDescent="0.2">
      <c r="A583" s="16"/>
      <c r="D583" s="16"/>
      <c r="E583" s="16"/>
      <c r="F583" s="8"/>
    </row>
    <row r="584" spans="1:6" ht="12.75" customHeight="1" x14ac:dyDescent="0.2">
      <c r="A584" s="16"/>
      <c r="D584" s="16"/>
      <c r="E584" s="16"/>
      <c r="F584" s="8"/>
    </row>
    <row r="585" spans="1:6" ht="12.75" customHeight="1" x14ac:dyDescent="0.2">
      <c r="A585" s="16"/>
      <c r="D585" s="16"/>
      <c r="E585" s="16"/>
      <c r="F585" s="8"/>
    </row>
    <row r="586" spans="1:6" ht="12.75" customHeight="1" x14ac:dyDescent="0.2">
      <c r="A586" s="16"/>
      <c r="D586" s="16"/>
      <c r="E586" s="16"/>
      <c r="F586" s="8"/>
    </row>
    <row r="587" spans="1:6" ht="12.75" customHeight="1" x14ac:dyDescent="0.2">
      <c r="A587" s="16"/>
      <c r="D587" s="16"/>
      <c r="E587" s="16"/>
      <c r="F587" s="8"/>
    </row>
    <row r="588" spans="1:6" ht="12.75" customHeight="1" x14ac:dyDescent="0.2">
      <c r="A588" s="16"/>
      <c r="D588" s="16"/>
      <c r="E588" s="16"/>
      <c r="F588" s="8"/>
    </row>
    <row r="589" spans="1:6" ht="12.75" customHeight="1" x14ac:dyDescent="0.2">
      <c r="A589" s="16"/>
      <c r="D589" s="16"/>
      <c r="E589" s="16"/>
      <c r="F589" s="8"/>
    </row>
    <row r="590" spans="1:6" ht="12.75" customHeight="1" x14ac:dyDescent="0.2">
      <c r="A590" s="16"/>
      <c r="D590" s="16"/>
      <c r="E590" s="16"/>
      <c r="F590" s="8"/>
    </row>
    <row r="591" spans="1:6" ht="12.75" customHeight="1" x14ac:dyDescent="0.2">
      <c r="A591" s="16"/>
      <c r="D591" s="16"/>
      <c r="E591" s="16"/>
      <c r="F591" s="8"/>
    </row>
    <row r="592" spans="1:6" ht="12.75" customHeight="1" x14ac:dyDescent="0.2">
      <c r="A592" s="16"/>
      <c r="D592" s="16"/>
      <c r="E592" s="16"/>
      <c r="F592" s="8"/>
    </row>
    <row r="593" spans="1:6" ht="12.75" customHeight="1" x14ac:dyDescent="0.2">
      <c r="A593" s="16"/>
      <c r="D593" s="16"/>
      <c r="E593" s="16"/>
      <c r="F593" s="8"/>
    </row>
    <row r="594" spans="1:6" ht="12.75" customHeight="1" x14ac:dyDescent="0.2">
      <c r="A594" s="16"/>
      <c r="D594" s="16"/>
      <c r="E594" s="16"/>
      <c r="F594" s="8"/>
    </row>
    <row r="595" spans="1:6" ht="12.75" customHeight="1" x14ac:dyDescent="0.2">
      <c r="A595" s="16"/>
      <c r="D595" s="16"/>
      <c r="E595" s="16"/>
      <c r="F595" s="8"/>
    </row>
    <row r="596" spans="1:6" ht="12.75" customHeight="1" x14ac:dyDescent="0.2">
      <c r="A596" s="16"/>
      <c r="D596" s="16"/>
      <c r="E596" s="16"/>
      <c r="F596" s="8"/>
    </row>
    <row r="597" spans="1:6" ht="12.75" customHeight="1" x14ac:dyDescent="0.2">
      <c r="A597" s="16"/>
      <c r="D597" s="16"/>
      <c r="E597" s="16"/>
      <c r="F597" s="8"/>
    </row>
    <row r="598" spans="1:6" ht="12.75" customHeight="1" x14ac:dyDescent="0.2">
      <c r="A598" s="16"/>
      <c r="D598" s="16"/>
      <c r="E598" s="16"/>
      <c r="F598" s="8"/>
    </row>
    <row r="599" spans="1:6" ht="12.75" customHeight="1" x14ac:dyDescent="0.2">
      <c r="A599" s="16"/>
      <c r="D599" s="16"/>
      <c r="E599" s="16"/>
      <c r="F599" s="8"/>
    </row>
    <row r="600" spans="1:6" ht="12.75" customHeight="1" x14ac:dyDescent="0.2">
      <c r="A600" s="16"/>
      <c r="D600" s="16"/>
      <c r="E600" s="16"/>
      <c r="F600" s="8"/>
    </row>
    <row r="601" spans="1:6" ht="12.75" customHeight="1" x14ac:dyDescent="0.2">
      <c r="A601" s="16"/>
      <c r="D601" s="16"/>
      <c r="E601" s="16"/>
      <c r="F601" s="8"/>
    </row>
    <row r="602" spans="1:6" ht="12.75" customHeight="1" x14ac:dyDescent="0.2">
      <c r="A602" s="16"/>
      <c r="D602" s="16"/>
      <c r="E602" s="16"/>
      <c r="F602" s="8"/>
    </row>
    <row r="603" spans="1:6" ht="12.75" customHeight="1" x14ac:dyDescent="0.2">
      <c r="A603" s="16"/>
      <c r="D603" s="16"/>
      <c r="E603" s="16"/>
      <c r="F603" s="8"/>
    </row>
    <row r="604" spans="1:6" ht="12.75" customHeight="1" x14ac:dyDescent="0.2">
      <c r="A604" s="16"/>
      <c r="D604" s="16"/>
      <c r="E604" s="16"/>
      <c r="F604" s="8"/>
    </row>
    <row r="605" spans="1:6" ht="12.75" customHeight="1" x14ac:dyDescent="0.2">
      <c r="A605" s="16"/>
      <c r="D605" s="16"/>
      <c r="E605" s="16"/>
      <c r="F605" s="8"/>
    </row>
    <row r="606" spans="1:6" ht="12.75" customHeight="1" x14ac:dyDescent="0.2">
      <c r="A606" s="16"/>
      <c r="D606" s="16"/>
      <c r="E606" s="16"/>
      <c r="F606" s="8"/>
    </row>
    <row r="607" spans="1:6" ht="12.75" customHeight="1" x14ac:dyDescent="0.2">
      <c r="A607" s="16"/>
      <c r="D607" s="16"/>
      <c r="E607" s="16"/>
      <c r="F607" s="8"/>
    </row>
    <row r="608" spans="1:6" ht="12.75" customHeight="1" x14ac:dyDescent="0.2">
      <c r="A608" s="16"/>
      <c r="D608" s="16"/>
      <c r="E608" s="16"/>
      <c r="F608" s="8"/>
    </row>
    <row r="609" spans="1:6" ht="12.75" customHeight="1" x14ac:dyDescent="0.2">
      <c r="A609" s="16"/>
      <c r="D609" s="16"/>
      <c r="E609" s="16"/>
      <c r="F609" s="8"/>
    </row>
    <row r="610" spans="1:6" ht="12.75" customHeight="1" x14ac:dyDescent="0.2">
      <c r="A610" s="16"/>
      <c r="D610" s="16"/>
      <c r="E610" s="16"/>
      <c r="F610" s="8"/>
    </row>
    <row r="611" spans="1:6" ht="12.75" customHeight="1" x14ac:dyDescent="0.2">
      <c r="A611" s="16"/>
      <c r="D611" s="16"/>
      <c r="E611" s="16"/>
      <c r="F611" s="8"/>
    </row>
    <row r="612" spans="1:6" ht="12.75" customHeight="1" x14ac:dyDescent="0.2">
      <c r="A612" s="16"/>
      <c r="D612" s="16"/>
      <c r="E612" s="16"/>
      <c r="F612" s="8"/>
    </row>
    <row r="613" spans="1:6" ht="12.75" customHeight="1" x14ac:dyDescent="0.2">
      <c r="A613" s="16"/>
      <c r="D613" s="16"/>
      <c r="E613" s="16"/>
      <c r="F613" s="8"/>
    </row>
    <row r="614" spans="1:6" ht="12.75" customHeight="1" x14ac:dyDescent="0.2">
      <c r="A614" s="16"/>
      <c r="D614" s="16"/>
      <c r="E614" s="16"/>
      <c r="F614" s="8"/>
    </row>
    <row r="615" spans="1:6" ht="12.75" customHeight="1" x14ac:dyDescent="0.2">
      <c r="A615" s="16"/>
      <c r="D615" s="16"/>
      <c r="E615" s="16"/>
      <c r="F615" s="8"/>
    </row>
    <row r="616" spans="1:6" ht="12.75" customHeight="1" x14ac:dyDescent="0.2">
      <c r="A616" s="16"/>
      <c r="D616" s="16"/>
      <c r="E616" s="16"/>
      <c r="F616" s="8"/>
    </row>
    <row r="617" spans="1:6" ht="12.75" customHeight="1" x14ac:dyDescent="0.2">
      <c r="A617" s="16"/>
      <c r="D617" s="16"/>
      <c r="E617" s="16"/>
      <c r="F617" s="8"/>
    </row>
    <row r="618" spans="1:6" ht="12.75" customHeight="1" x14ac:dyDescent="0.2">
      <c r="A618" s="16"/>
      <c r="D618" s="16"/>
      <c r="E618" s="16"/>
      <c r="F618" s="8"/>
    </row>
    <row r="619" spans="1:6" ht="12.75" customHeight="1" x14ac:dyDescent="0.2">
      <c r="A619" s="16"/>
      <c r="D619" s="16"/>
      <c r="E619" s="16"/>
      <c r="F619" s="8"/>
    </row>
    <row r="620" spans="1:6" ht="12.75" customHeight="1" x14ac:dyDescent="0.2">
      <c r="A620" s="16"/>
      <c r="D620" s="16"/>
      <c r="E620" s="16"/>
      <c r="F620" s="8"/>
    </row>
    <row r="621" spans="1:6" ht="12.75" customHeight="1" x14ac:dyDescent="0.2">
      <c r="A621" s="16"/>
      <c r="D621" s="16"/>
      <c r="E621" s="16"/>
      <c r="F621" s="8"/>
    </row>
    <row r="622" spans="1:6" ht="12.75" customHeight="1" x14ac:dyDescent="0.2">
      <c r="A622" s="16"/>
      <c r="D622" s="16"/>
      <c r="E622" s="16"/>
      <c r="F622" s="8"/>
    </row>
    <row r="623" spans="1:6" ht="12.75" customHeight="1" x14ac:dyDescent="0.2">
      <c r="A623" s="16"/>
      <c r="D623" s="16"/>
      <c r="E623" s="16"/>
      <c r="F623" s="8"/>
    </row>
    <row r="624" spans="1:6" ht="12.75" customHeight="1" x14ac:dyDescent="0.2">
      <c r="A624" s="16"/>
      <c r="D624" s="16"/>
      <c r="E624" s="16"/>
      <c r="F624" s="8"/>
    </row>
    <row r="625" spans="1:6" ht="12.75" customHeight="1" x14ac:dyDescent="0.2">
      <c r="A625" s="16"/>
      <c r="D625" s="16"/>
      <c r="E625" s="16"/>
      <c r="F625" s="8"/>
    </row>
    <row r="626" spans="1:6" ht="12.75" customHeight="1" x14ac:dyDescent="0.2">
      <c r="A626" s="16"/>
      <c r="D626" s="16"/>
      <c r="E626" s="16"/>
      <c r="F626" s="8"/>
    </row>
    <row r="627" spans="1:6" ht="12.75" customHeight="1" x14ac:dyDescent="0.2">
      <c r="A627" s="16"/>
      <c r="D627" s="16"/>
      <c r="E627" s="16"/>
      <c r="F627" s="8"/>
    </row>
    <row r="628" spans="1:6" ht="12.75" customHeight="1" x14ac:dyDescent="0.2">
      <c r="A628" s="16"/>
      <c r="D628" s="16"/>
      <c r="E628" s="16"/>
      <c r="F628" s="8"/>
    </row>
    <row r="629" spans="1:6" ht="12.75" customHeight="1" x14ac:dyDescent="0.2">
      <c r="A629" s="16"/>
      <c r="D629" s="16"/>
      <c r="E629" s="16"/>
      <c r="F629" s="8"/>
    </row>
    <row r="630" spans="1:6" ht="12.75" customHeight="1" x14ac:dyDescent="0.2">
      <c r="A630" s="16"/>
      <c r="D630" s="16"/>
      <c r="E630" s="16"/>
      <c r="F630" s="8"/>
    </row>
    <row r="631" spans="1:6" ht="12.75" customHeight="1" x14ac:dyDescent="0.2">
      <c r="A631" s="16"/>
      <c r="D631" s="16"/>
      <c r="E631" s="16"/>
      <c r="F631" s="8"/>
    </row>
    <row r="632" spans="1:6" ht="12.75" customHeight="1" x14ac:dyDescent="0.2">
      <c r="A632" s="16"/>
      <c r="D632" s="16"/>
      <c r="E632" s="16"/>
      <c r="F632" s="8"/>
    </row>
    <row r="633" spans="1:6" ht="12.75" customHeight="1" x14ac:dyDescent="0.2">
      <c r="A633" s="16"/>
      <c r="D633" s="16"/>
      <c r="E633" s="16"/>
      <c r="F633" s="8"/>
    </row>
    <row r="634" spans="1:6" ht="12.75" customHeight="1" x14ac:dyDescent="0.2">
      <c r="A634" s="16"/>
      <c r="D634" s="16"/>
      <c r="E634" s="16"/>
      <c r="F634" s="8"/>
    </row>
    <row r="635" spans="1:6" ht="12.75" customHeight="1" x14ac:dyDescent="0.2">
      <c r="A635" s="16"/>
      <c r="D635" s="16"/>
      <c r="E635" s="16"/>
      <c r="F635" s="8"/>
    </row>
    <row r="636" spans="1:6" ht="12.75" customHeight="1" x14ac:dyDescent="0.2">
      <c r="A636" s="16"/>
      <c r="D636" s="16"/>
      <c r="E636" s="16"/>
      <c r="F636" s="8"/>
    </row>
    <row r="637" spans="1:6" ht="12.75" customHeight="1" x14ac:dyDescent="0.2">
      <c r="A637" s="16"/>
      <c r="D637" s="16"/>
      <c r="E637" s="16"/>
      <c r="F637" s="8"/>
    </row>
    <row r="638" spans="1:6" ht="12.75" customHeight="1" x14ac:dyDescent="0.2">
      <c r="A638" s="16"/>
      <c r="D638" s="16"/>
      <c r="E638" s="16"/>
      <c r="F638" s="8"/>
    </row>
    <row r="639" spans="1:6" ht="12.75" customHeight="1" x14ac:dyDescent="0.2">
      <c r="A639" s="16"/>
      <c r="D639" s="16"/>
      <c r="E639" s="16"/>
      <c r="F639" s="8"/>
    </row>
    <row r="640" spans="1:6" ht="12.75" customHeight="1" x14ac:dyDescent="0.2">
      <c r="A640" s="16"/>
      <c r="D640" s="16"/>
      <c r="E640" s="16"/>
      <c r="F640" s="8"/>
    </row>
    <row r="641" spans="1:6" ht="12.75" customHeight="1" x14ac:dyDescent="0.2">
      <c r="A641" s="16"/>
      <c r="D641" s="16"/>
      <c r="E641" s="16"/>
      <c r="F641" s="8"/>
    </row>
    <row r="642" spans="1:6" ht="12.75" customHeight="1" x14ac:dyDescent="0.2">
      <c r="A642" s="16"/>
      <c r="D642" s="16"/>
      <c r="E642" s="16"/>
      <c r="F642" s="8"/>
    </row>
    <row r="643" spans="1:6" ht="12.75" customHeight="1" x14ac:dyDescent="0.2">
      <c r="A643" s="16"/>
      <c r="D643" s="16"/>
      <c r="E643" s="16"/>
      <c r="F643" s="8"/>
    </row>
    <row r="644" spans="1:6" ht="12.75" customHeight="1" x14ac:dyDescent="0.2">
      <c r="A644" s="16"/>
      <c r="D644" s="16"/>
      <c r="E644" s="16"/>
      <c r="F644" s="8"/>
    </row>
    <row r="645" spans="1:6" ht="12.75" customHeight="1" x14ac:dyDescent="0.2">
      <c r="A645" s="16"/>
      <c r="D645" s="16"/>
      <c r="E645" s="16"/>
      <c r="F645" s="8"/>
    </row>
    <row r="646" spans="1:6" ht="12.75" customHeight="1" x14ac:dyDescent="0.2">
      <c r="A646" s="16"/>
      <c r="D646" s="16"/>
      <c r="E646" s="16"/>
      <c r="F646" s="8"/>
    </row>
    <row r="647" spans="1:6" ht="12.75" customHeight="1" x14ac:dyDescent="0.2">
      <c r="A647" s="16"/>
      <c r="D647" s="16"/>
      <c r="E647" s="16"/>
      <c r="F647" s="8"/>
    </row>
    <row r="648" spans="1:6" ht="12.75" customHeight="1" x14ac:dyDescent="0.2">
      <c r="A648" s="16"/>
      <c r="D648" s="16"/>
      <c r="E648" s="16"/>
      <c r="F648" s="8"/>
    </row>
    <row r="649" spans="1:6" ht="12.75" customHeight="1" x14ac:dyDescent="0.2">
      <c r="A649" s="16"/>
      <c r="D649" s="16"/>
      <c r="E649" s="16"/>
      <c r="F649" s="8"/>
    </row>
    <row r="650" spans="1:6" ht="12.75" customHeight="1" x14ac:dyDescent="0.2">
      <c r="A650" s="16"/>
      <c r="D650" s="16"/>
      <c r="E650" s="16"/>
      <c r="F650" s="8"/>
    </row>
    <row r="651" spans="1:6" ht="12.75" customHeight="1" x14ac:dyDescent="0.2">
      <c r="A651" s="16"/>
      <c r="D651" s="16"/>
      <c r="E651" s="16"/>
      <c r="F651" s="8"/>
    </row>
    <row r="652" spans="1:6" ht="12.75" customHeight="1" x14ac:dyDescent="0.2">
      <c r="A652" s="16"/>
      <c r="D652" s="16"/>
      <c r="E652" s="16"/>
      <c r="F652" s="8"/>
    </row>
    <row r="653" spans="1:6" ht="12.75" customHeight="1" x14ac:dyDescent="0.2">
      <c r="A653" s="16"/>
      <c r="D653" s="16"/>
      <c r="E653" s="16"/>
      <c r="F653" s="8"/>
    </row>
    <row r="654" spans="1:6" ht="12.75" customHeight="1" x14ac:dyDescent="0.2">
      <c r="A654" s="16"/>
      <c r="D654" s="16"/>
      <c r="E654" s="16"/>
      <c r="F654" s="8"/>
    </row>
    <row r="655" spans="1:6" ht="12.75" customHeight="1" x14ac:dyDescent="0.2">
      <c r="A655" s="16"/>
      <c r="D655" s="16"/>
      <c r="E655" s="16"/>
      <c r="F655" s="8"/>
    </row>
    <row r="656" spans="1:6" ht="12.75" customHeight="1" x14ac:dyDescent="0.2">
      <c r="A656" s="16"/>
      <c r="D656" s="16"/>
      <c r="E656" s="16"/>
      <c r="F656" s="8"/>
    </row>
    <row r="657" spans="1:6" ht="12.75" customHeight="1" x14ac:dyDescent="0.2">
      <c r="A657" s="16"/>
      <c r="D657" s="16"/>
      <c r="E657" s="16"/>
      <c r="F657" s="8"/>
    </row>
    <row r="658" spans="1:6" ht="12.75" customHeight="1" x14ac:dyDescent="0.2">
      <c r="A658" s="16"/>
      <c r="D658" s="16"/>
      <c r="E658" s="16"/>
      <c r="F658" s="8"/>
    </row>
    <row r="659" spans="1:6" ht="12.75" customHeight="1" x14ac:dyDescent="0.2">
      <c r="A659" s="16"/>
      <c r="D659" s="16"/>
      <c r="E659" s="16"/>
      <c r="F659" s="8"/>
    </row>
    <row r="660" spans="1:6" ht="12.75" customHeight="1" x14ac:dyDescent="0.2">
      <c r="A660" s="16"/>
      <c r="D660" s="16"/>
      <c r="E660" s="16"/>
      <c r="F660" s="8"/>
    </row>
    <row r="661" spans="1:6" ht="12.75" customHeight="1" x14ac:dyDescent="0.2">
      <c r="A661" s="16"/>
      <c r="D661" s="16"/>
      <c r="E661" s="16"/>
      <c r="F661" s="8"/>
    </row>
    <row r="662" spans="1:6" ht="12.75" customHeight="1" x14ac:dyDescent="0.2">
      <c r="A662" s="16"/>
      <c r="D662" s="16"/>
      <c r="E662" s="16"/>
      <c r="F662" s="8"/>
    </row>
    <row r="663" spans="1:6" ht="12.75" customHeight="1" x14ac:dyDescent="0.2">
      <c r="A663" s="16"/>
      <c r="D663" s="16"/>
      <c r="E663" s="16"/>
      <c r="F663" s="8"/>
    </row>
    <row r="664" spans="1:6" ht="12.75" customHeight="1" x14ac:dyDescent="0.2">
      <c r="A664" s="16"/>
      <c r="D664" s="16"/>
      <c r="E664" s="16"/>
      <c r="F664" s="8"/>
    </row>
    <row r="665" spans="1:6" ht="12.75" customHeight="1" x14ac:dyDescent="0.2">
      <c r="A665" s="16"/>
      <c r="D665" s="16"/>
      <c r="E665" s="16"/>
      <c r="F665" s="8"/>
    </row>
    <row r="666" spans="1:6" ht="12.75" customHeight="1" x14ac:dyDescent="0.2">
      <c r="A666" s="16"/>
      <c r="D666" s="16"/>
      <c r="E666" s="16"/>
      <c r="F666" s="8"/>
    </row>
    <row r="667" spans="1:6" ht="12.75" customHeight="1" x14ac:dyDescent="0.2">
      <c r="A667" s="16"/>
      <c r="D667" s="16"/>
      <c r="E667" s="16"/>
      <c r="F667" s="8"/>
    </row>
    <row r="668" spans="1:6" ht="12.75" customHeight="1" x14ac:dyDescent="0.2">
      <c r="A668" s="16"/>
      <c r="D668" s="16"/>
      <c r="E668" s="16"/>
      <c r="F668" s="8"/>
    </row>
    <row r="669" spans="1:6" ht="12.75" customHeight="1" x14ac:dyDescent="0.2">
      <c r="A669" s="16"/>
      <c r="D669" s="16"/>
      <c r="E669" s="16"/>
      <c r="F669" s="8"/>
    </row>
    <row r="670" spans="1:6" ht="12.75" customHeight="1" x14ac:dyDescent="0.2">
      <c r="A670" s="16"/>
      <c r="D670" s="16"/>
      <c r="E670" s="16"/>
      <c r="F670" s="8"/>
    </row>
    <row r="671" spans="1:6" ht="12.75" customHeight="1" x14ac:dyDescent="0.2">
      <c r="A671" s="16"/>
      <c r="D671" s="16"/>
      <c r="E671" s="16"/>
      <c r="F671" s="8"/>
    </row>
    <row r="672" spans="1:6" ht="12.75" customHeight="1" x14ac:dyDescent="0.2">
      <c r="A672" s="16"/>
      <c r="D672" s="16"/>
      <c r="E672" s="16"/>
      <c r="F672" s="8"/>
    </row>
    <row r="673" spans="1:6" ht="12.75" customHeight="1" x14ac:dyDescent="0.2">
      <c r="A673" s="16"/>
      <c r="D673" s="16"/>
      <c r="E673" s="16"/>
      <c r="F673" s="8"/>
    </row>
    <row r="674" spans="1:6" ht="12.75" customHeight="1" x14ac:dyDescent="0.2">
      <c r="A674" s="16"/>
      <c r="D674" s="16"/>
      <c r="E674" s="16"/>
      <c r="F674" s="8"/>
    </row>
    <row r="675" spans="1:6" ht="12.75" customHeight="1" x14ac:dyDescent="0.2">
      <c r="A675" s="16"/>
      <c r="D675" s="16"/>
      <c r="E675" s="16"/>
      <c r="F675" s="8"/>
    </row>
    <row r="676" spans="1:6" ht="12.75" customHeight="1" x14ac:dyDescent="0.2">
      <c r="A676" s="16"/>
      <c r="D676" s="16"/>
      <c r="E676" s="16"/>
      <c r="F676" s="8"/>
    </row>
    <row r="677" spans="1:6" ht="12.75" customHeight="1" x14ac:dyDescent="0.2">
      <c r="A677" s="16"/>
      <c r="D677" s="16"/>
      <c r="E677" s="16"/>
      <c r="F677" s="8"/>
    </row>
    <row r="678" spans="1:6" ht="12.75" customHeight="1" x14ac:dyDescent="0.2">
      <c r="A678" s="16"/>
      <c r="D678" s="16"/>
      <c r="E678" s="16"/>
      <c r="F678" s="8"/>
    </row>
    <row r="679" spans="1:6" ht="12.75" customHeight="1" x14ac:dyDescent="0.2">
      <c r="A679" s="16"/>
      <c r="D679" s="16"/>
      <c r="E679" s="16"/>
      <c r="F679" s="8"/>
    </row>
    <row r="680" spans="1:6" ht="12.75" customHeight="1" x14ac:dyDescent="0.2">
      <c r="A680" s="16"/>
      <c r="D680" s="16"/>
      <c r="E680" s="16"/>
      <c r="F680" s="8"/>
    </row>
    <row r="681" spans="1:6" ht="12.75" customHeight="1" x14ac:dyDescent="0.2">
      <c r="A681" s="16"/>
      <c r="D681" s="16"/>
      <c r="E681" s="16"/>
      <c r="F681" s="8"/>
    </row>
    <row r="682" spans="1:6" ht="12.75" customHeight="1" x14ac:dyDescent="0.2">
      <c r="A682" s="16"/>
      <c r="D682" s="16"/>
      <c r="E682" s="16"/>
      <c r="F682" s="8"/>
    </row>
    <row r="683" spans="1:6" ht="12.75" customHeight="1" x14ac:dyDescent="0.2">
      <c r="A683" s="16"/>
      <c r="D683" s="16"/>
      <c r="E683" s="16"/>
      <c r="F683" s="8"/>
    </row>
    <row r="684" spans="1:6" ht="12.75" customHeight="1" x14ac:dyDescent="0.2">
      <c r="A684" s="16"/>
      <c r="D684" s="16"/>
      <c r="E684" s="16"/>
      <c r="F684" s="8"/>
    </row>
    <row r="685" spans="1:6" ht="12.75" customHeight="1" x14ac:dyDescent="0.2">
      <c r="A685" s="16"/>
      <c r="D685" s="16"/>
      <c r="E685" s="16"/>
      <c r="F685" s="8"/>
    </row>
    <row r="686" spans="1:6" ht="12.75" customHeight="1" x14ac:dyDescent="0.2">
      <c r="A686" s="16"/>
      <c r="D686" s="16"/>
      <c r="E686" s="16"/>
      <c r="F686" s="8"/>
    </row>
    <row r="687" spans="1:6" ht="12.75" customHeight="1" x14ac:dyDescent="0.2">
      <c r="A687" s="16"/>
      <c r="D687" s="16"/>
      <c r="E687" s="16"/>
      <c r="F687" s="8"/>
    </row>
    <row r="688" spans="1:6" ht="12.75" customHeight="1" x14ac:dyDescent="0.2">
      <c r="A688" s="16"/>
      <c r="D688" s="16"/>
      <c r="E688" s="16"/>
      <c r="F688" s="8"/>
    </row>
    <row r="689" spans="1:6" ht="12.75" customHeight="1" x14ac:dyDescent="0.2">
      <c r="A689" s="16"/>
      <c r="D689" s="16"/>
      <c r="E689" s="16"/>
      <c r="F689" s="8"/>
    </row>
    <row r="690" spans="1:6" ht="12.75" customHeight="1" x14ac:dyDescent="0.2">
      <c r="A690" s="16"/>
      <c r="D690" s="16"/>
      <c r="E690" s="16"/>
      <c r="F690" s="8"/>
    </row>
    <row r="691" spans="1:6" ht="12.75" customHeight="1" x14ac:dyDescent="0.2">
      <c r="A691" s="16"/>
      <c r="D691" s="16"/>
      <c r="E691" s="16"/>
      <c r="F691" s="8"/>
    </row>
    <row r="692" spans="1:6" ht="12.75" customHeight="1" x14ac:dyDescent="0.2">
      <c r="A692" s="16"/>
      <c r="D692" s="16"/>
      <c r="E692" s="16"/>
      <c r="F692" s="8"/>
    </row>
    <row r="693" spans="1:6" ht="12.75" customHeight="1" x14ac:dyDescent="0.2">
      <c r="A693" s="16"/>
      <c r="D693" s="16"/>
      <c r="E693" s="16"/>
      <c r="F693" s="8"/>
    </row>
    <row r="694" spans="1:6" ht="12.75" customHeight="1" x14ac:dyDescent="0.2">
      <c r="A694" s="16"/>
      <c r="D694" s="16"/>
      <c r="E694" s="16"/>
      <c r="F694" s="8"/>
    </row>
    <row r="695" spans="1:6" ht="12.75" customHeight="1" x14ac:dyDescent="0.2">
      <c r="A695" s="16"/>
      <c r="D695" s="16"/>
      <c r="E695" s="16"/>
      <c r="F695" s="8"/>
    </row>
    <row r="696" spans="1:6" ht="12.75" customHeight="1" x14ac:dyDescent="0.2">
      <c r="A696" s="16"/>
      <c r="D696" s="16"/>
      <c r="E696" s="16"/>
      <c r="F696" s="8"/>
    </row>
    <row r="697" spans="1:6" ht="12.75" customHeight="1" x14ac:dyDescent="0.2">
      <c r="A697" s="16"/>
      <c r="D697" s="16"/>
      <c r="E697" s="16"/>
      <c r="F697" s="8"/>
    </row>
    <row r="698" spans="1:6" ht="12.75" customHeight="1" x14ac:dyDescent="0.2">
      <c r="A698" s="16"/>
      <c r="D698" s="16"/>
      <c r="E698" s="16"/>
      <c r="F698" s="8"/>
    </row>
    <row r="699" spans="1:6" ht="12.75" customHeight="1" x14ac:dyDescent="0.2">
      <c r="A699" s="16"/>
      <c r="D699" s="16"/>
      <c r="E699" s="16"/>
      <c r="F699" s="8"/>
    </row>
    <row r="700" spans="1:6" ht="12.75" customHeight="1" x14ac:dyDescent="0.2">
      <c r="A700" s="16"/>
      <c r="D700" s="16"/>
      <c r="E700" s="16"/>
      <c r="F700" s="8"/>
    </row>
    <row r="701" spans="1:6" ht="12.75" customHeight="1" x14ac:dyDescent="0.2">
      <c r="A701" s="16"/>
      <c r="D701" s="16"/>
      <c r="E701" s="16"/>
      <c r="F701" s="8"/>
    </row>
    <row r="702" spans="1:6" ht="12.75" customHeight="1" x14ac:dyDescent="0.2">
      <c r="A702" s="16"/>
      <c r="D702" s="16"/>
      <c r="E702" s="16"/>
      <c r="F702" s="8"/>
    </row>
    <row r="703" spans="1:6" ht="12.75" customHeight="1" x14ac:dyDescent="0.2">
      <c r="A703" s="16"/>
      <c r="D703" s="16"/>
      <c r="E703" s="16"/>
      <c r="F703" s="8"/>
    </row>
    <row r="704" spans="1:6" ht="12.75" customHeight="1" x14ac:dyDescent="0.2">
      <c r="A704" s="16"/>
      <c r="D704" s="16"/>
      <c r="E704" s="16"/>
      <c r="F704" s="8"/>
    </row>
    <row r="705" spans="1:6" ht="12.75" customHeight="1" x14ac:dyDescent="0.2">
      <c r="A705" s="16"/>
      <c r="D705" s="16"/>
      <c r="E705" s="16"/>
      <c r="F705" s="8"/>
    </row>
    <row r="706" spans="1:6" ht="12.75" customHeight="1" x14ac:dyDescent="0.2">
      <c r="A706" s="16"/>
      <c r="D706" s="16"/>
      <c r="E706" s="16"/>
      <c r="F706" s="8"/>
    </row>
    <row r="707" spans="1:6" ht="12.75" customHeight="1" x14ac:dyDescent="0.2">
      <c r="A707" s="16"/>
      <c r="D707" s="16"/>
      <c r="E707" s="16"/>
      <c r="F707" s="8"/>
    </row>
    <row r="708" spans="1:6" ht="12.75" customHeight="1" x14ac:dyDescent="0.2">
      <c r="A708" s="16"/>
      <c r="D708" s="16"/>
      <c r="E708" s="16"/>
      <c r="F708" s="8"/>
    </row>
    <row r="709" spans="1:6" ht="12.75" customHeight="1" x14ac:dyDescent="0.2">
      <c r="A709" s="16"/>
      <c r="D709" s="16"/>
      <c r="E709" s="16"/>
      <c r="F709" s="8"/>
    </row>
    <row r="710" spans="1:6" ht="12.75" customHeight="1" x14ac:dyDescent="0.2">
      <c r="A710" s="16"/>
      <c r="D710" s="16"/>
      <c r="E710" s="16"/>
      <c r="F710" s="8"/>
    </row>
    <row r="711" spans="1:6" ht="12.75" customHeight="1" x14ac:dyDescent="0.2">
      <c r="A711" s="16"/>
      <c r="D711" s="16"/>
      <c r="E711" s="16"/>
      <c r="F711" s="8"/>
    </row>
    <row r="712" spans="1:6" ht="12.75" customHeight="1" x14ac:dyDescent="0.2">
      <c r="A712" s="16"/>
      <c r="D712" s="16"/>
      <c r="E712" s="16"/>
      <c r="F712" s="8"/>
    </row>
    <row r="713" spans="1:6" ht="12.75" customHeight="1" x14ac:dyDescent="0.2">
      <c r="A713" s="16"/>
      <c r="D713" s="16"/>
      <c r="E713" s="16"/>
      <c r="F713" s="8"/>
    </row>
    <row r="714" spans="1:6" ht="12.75" customHeight="1" x14ac:dyDescent="0.2">
      <c r="A714" s="16"/>
      <c r="D714" s="16"/>
      <c r="E714" s="16"/>
      <c r="F714" s="8"/>
    </row>
    <row r="715" spans="1:6" ht="12.75" customHeight="1" x14ac:dyDescent="0.2">
      <c r="A715" s="16"/>
      <c r="D715" s="16"/>
      <c r="E715" s="16"/>
      <c r="F715" s="8"/>
    </row>
    <row r="716" spans="1:6" ht="12.75" customHeight="1" x14ac:dyDescent="0.2">
      <c r="A716" s="16"/>
      <c r="D716" s="16"/>
      <c r="E716" s="16"/>
      <c r="F716" s="8"/>
    </row>
    <row r="717" spans="1:6" ht="12.75" customHeight="1" x14ac:dyDescent="0.2">
      <c r="A717" s="16"/>
      <c r="D717" s="16"/>
      <c r="E717" s="16"/>
      <c r="F717" s="8"/>
    </row>
    <row r="718" spans="1:6" ht="12.75" customHeight="1" x14ac:dyDescent="0.2">
      <c r="A718" s="16"/>
      <c r="D718" s="16"/>
      <c r="E718" s="16"/>
      <c r="F718" s="8"/>
    </row>
    <row r="719" spans="1:6" ht="12.75" customHeight="1" x14ac:dyDescent="0.2">
      <c r="A719" s="16"/>
      <c r="D719" s="16"/>
      <c r="E719" s="16"/>
      <c r="F719" s="8"/>
    </row>
    <row r="720" spans="1:6" ht="12.75" customHeight="1" x14ac:dyDescent="0.2">
      <c r="A720" s="16"/>
      <c r="D720" s="16"/>
      <c r="E720" s="16"/>
      <c r="F720" s="8"/>
    </row>
    <row r="721" spans="1:6" ht="12.75" customHeight="1" x14ac:dyDescent="0.2">
      <c r="A721" s="16"/>
      <c r="D721" s="16"/>
      <c r="E721" s="16"/>
      <c r="F721" s="8"/>
    </row>
    <row r="722" spans="1:6" ht="12.75" customHeight="1" x14ac:dyDescent="0.2">
      <c r="A722" s="16"/>
      <c r="D722" s="16"/>
      <c r="E722" s="16"/>
      <c r="F722" s="8"/>
    </row>
    <row r="723" spans="1:6" ht="12.75" customHeight="1" x14ac:dyDescent="0.2">
      <c r="A723" s="16"/>
      <c r="D723" s="16"/>
      <c r="E723" s="16"/>
      <c r="F723" s="8"/>
    </row>
    <row r="724" spans="1:6" ht="12.75" customHeight="1" x14ac:dyDescent="0.2">
      <c r="A724" s="16"/>
      <c r="D724" s="16"/>
      <c r="E724" s="16"/>
      <c r="F724" s="8"/>
    </row>
    <row r="725" spans="1:6" ht="12.75" customHeight="1" x14ac:dyDescent="0.2">
      <c r="A725" s="16"/>
      <c r="D725" s="16"/>
      <c r="E725" s="16"/>
      <c r="F725" s="8"/>
    </row>
    <row r="726" spans="1:6" ht="12.75" customHeight="1" x14ac:dyDescent="0.2">
      <c r="A726" s="16"/>
      <c r="D726" s="16"/>
      <c r="E726" s="16"/>
      <c r="F726" s="8"/>
    </row>
    <row r="727" spans="1:6" ht="12.75" customHeight="1" x14ac:dyDescent="0.2">
      <c r="A727" s="16"/>
      <c r="D727" s="16"/>
      <c r="E727" s="16"/>
      <c r="F727" s="8"/>
    </row>
    <row r="728" spans="1:6" ht="12.75" customHeight="1" x14ac:dyDescent="0.2">
      <c r="A728" s="16"/>
      <c r="D728" s="16"/>
      <c r="E728" s="16"/>
      <c r="F728" s="8"/>
    </row>
    <row r="729" spans="1:6" ht="12.75" customHeight="1" x14ac:dyDescent="0.2">
      <c r="A729" s="16"/>
      <c r="D729" s="16"/>
      <c r="E729" s="16"/>
      <c r="F729" s="8"/>
    </row>
    <row r="730" spans="1:6" ht="12.75" customHeight="1" x14ac:dyDescent="0.2">
      <c r="A730" s="16"/>
      <c r="D730" s="16"/>
      <c r="E730" s="16"/>
      <c r="F730" s="8"/>
    </row>
    <row r="731" spans="1:6" ht="12.75" customHeight="1" x14ac:dyDescent="0.2">
      <c r="A731" s="16"/>
      <c r="D731" s="16"/>
      <c r="E731" s="16"/>
      <c r="F731" s="8"/>
    </row>
    <row r="732" spans="1:6" ht="12.75" customHeight="1" x14ac:dyDescent="0.2">
      <c r="A732" s="16"/>
      <c r="D732" s="16"/>
      <c r="E732" s="16"/>
      <c r="F732" s="8"/>
    </row>
    <row r="733" spans="1:6" ht="12.75" customHeight="1" x14ac:dyDescent="0.2">
      <c r="A733" s="16"/>
      <c r="D733" s="16"/>
      <c r="E733" s="16"/>
      <c r="F733" s="8"/>
    </row>
    <row r="734" spans="1:6" ht="12.75" customHeight="1" x14ac:dyDescent="0.2">
      <c r="A734" s="16"/>
      <c r="D734" s="16"/>
      <c r="E734" s="16"/>
      <c r="F734" s="8"/>
    </row>
    <row r="735" spans="1:6" ht="12.75" customHeight="1" x14ac:dyDescent="0.2">
      <c r="A735" s="16"/>
      <c r="D735" s="16"/>
      <c r="E735" s="16"/>
      <c r="F735" s="8"/>
    </row>
    <row r="736" spans="1:6" ht="12.75" customHeight="1" x14ac:dyDescent="0.2">
      <c r="A736" s="16"/>
      <c r="D736" s="16"/>
      <c r="E736" s="16"/>
      <c r="F736" s="8"/>
    </row>
    <row r="737" spans="1:6" ht="12.75" customHeight="1" x14ac:dyDescent="0.2">
      <c r="A737" s="16"/>
      <c r="D737" s="16"/>
      <c r="E737" s="16"/>
      <c r="F737" s="8"/>
    </row>
    <row r="738" spans="1:6" ht="12.75" customHeight="1" x14ac:dyDescent="0.2">
      <c r="A738" s="16"/>
      <c r="D738" s="16"/>
      <c r="E738" s="16"/>
      <c r="F738" s="8"/>
    </row>
    <row r="739" spans="1:6" ht="12.75" customHeight="1" x14ac:dyDescent="0.2">
      <c r="A739" s="16"/>
      <c r="D739" s="16"/>
      <c r="E739" s="16"/>
      <c r="F739" s="8"/>
    </row>
    <row r="740" spans="1:6" ht="12.75" customHeight="1" x14ac:dyDescent="0.2">
      <c r="A740" s="16"/>
      <c r="D740" s="16"/>
      <c r="E740" s="16"/>
      <c r="F740" s="8"/>
    </row>
    <row r="741" spans="1:6" ht="12.75" customHeight="1" x14ac:dyDescent="0.2">
      <c r="A741" s="16"/>
      <c r="D741" s="16"/>
      <c r="E741" s="16"/>
      <c r="F741" s="8"/>
    </row>
    <row r="742" spans="1:6" ht="12.75" customHeight="1" x14ac:dyDescent="0.2">
      <c r="A742" s="16"/>
      <c r="D742" s="16"/>
      <c r="E742" s="16"/>
      <c r="F742" s="8"/>
    </row>
    <row r="743" spans="1:6" ht="12.75" customHeight="1" x14ac:dyDescent="0.2">
      <c r="A743" s="16"/>
      <c r="D743" s="16"/>
      <c r="E743" s="16"/>
      <c r="F743" s="8"/>
    </row>
    <row r="744" spans="1:6" ht="12.75" customHeight="1" x14ac:dyDescent="0.2">
      <c r="A744" s="16"/>
      <c r="D744" s="16"/>
      <c r="E744" s="16"/>
      <c r="F744" s="8"/>
    </row>
    <row r="745" spans="1:6" ht="12.75" customHeight="1" x14ac:dyDescent="0.2">
      <c r="A745" s="16"/>
      <c r="D745" s="16"/>
      <c r="E745" s="16"/>
      <c r="F745" s="8"/>
    </row>
    <row r="746" spans="1:6" ht="12.75" customHeight="1" x14ac:dyDescent="0.2">
      <c r="A746" s="16"/>
      <c r="D746" s="16"/>
      <c r="E746" s="16"/>
      <c r="F746" s="8"/>
    </row>
    <row r="747" spans="1:6" ht="12.75" customHeight="1" x14ac:dyDescent="0.2">
      <c r="A747" s="16"/>
      <c r="D747" s="16"/>
      <c r="E747" s="16"/>
      <c r="F747" s="8"/>
    </row>
    <row r="748" spans="1:6" ht="12.75" customHeight="1" x14ac:dyDescent="0.2">
      <c r="A748" s="16"/>
      <c r="D748" s="16"/>
      <c r="E748" s="16"/>
      <c r="F748" s="8"/>
    </row>
    <row r="749" spans="1:6" ht="12.75" customHeight="1" x14ac:dyDescent="0.2">
      <c r="A749" s="16"/>
      <c r="D749" s="16"/>
      <c r="E749" s="16"/>
      <c r="F749" s="8"/>
    </row>
    <row r="750" spans="1:6" ht="12.75" customHeight="1" x14ac:dyDescent="0.2">
      <c r="A750" s="16"/>
      <c r="D750" s="16"/>
      <c r="E750" s="16"/>
      <c r="F750" s="8"/>
    </row>
    <row r="751" spans="1:6" ht="12.75" customHeight="1" x14ac:dyDescent="0.2">
      <c r="A751" s="16"/>
      <c r="D751" s="16"/>
      <c r="E751" s="16"/>
      <c r="F751" s="8"/>
    </row>
    <row r="752" spans="1:6" ht="12.75" customHeight="1" x14ac:dyDescent="0.2">
      <c r="A752" s="16"/>
      <c r="D752" s="16"/>
      <c r="E752" s="16"/>
      <c r="F752" s="8"/>
    </row>
    <row r="753" spans="1:6" ht="12.75" customHeight="1" x14ac:dyDescent="0.2">
      <c r="A753" s="16"/>
      <c r="D753" s="16"/>
      <c r="E753" s="16"/>
      <c r="F753" s="8"/>
    </row>
    <row r="754" spans="1:6" ht="12.75" customHeight="1" x14ac:dyDescent="0.2">
      <c r="A754" s="16"/>
      <c r="D754" s="16"/>
      <c r="E754" s="16"/>
      <c r="F754" s="8"/>
    </row>
    <row r="755" spans="1:6" ht="12.75" customHeight="1" x14ac:dyDescent="0.2">
      <c r="A755" s="16"/>
      <c r="D755" s="16"/>
      <c r="E755" s="16"/>
      <c r="F755" s="8"/>
    </row>
    <row r="756" spans="1:6" ht="12.75" customHeight="1" x14ac:dyDescent="0.2">
      <c r="A756" s="16"/>
      <c r="D756" s="16"/>
      <c r="E756" s="16"/>
      <c r="F756" s="8"/>
    </row>
    <row r="757" spans="1:6" ht="12.75" customHeight="1" x14ac:dyDescent="0.2">
      <c r="A757" s="16"/>
      <c r="D757" s="16"/>
      <c r="E757" s="16"/>
      <c r="F757" s="8"/>
    </row>
    <row r="758" spans="1:6" ht="12.75" customHeight="1" x14ac:dyDescent="0.2">
      <c r="A758" s="16"/>
      <c r="D758" s="16"/>
      <c r="E758" s="16"/>
      <c r="F758" s="8"/>
    </row>
    <row r="759" spans="1:6" ht="12.75" customHeight="1" x14ac:dyDescent="0.2">
      <c r="A759" s="16"/>
      <c r="D759" s="16"/>
      <c r="E759" s="16"/>
      <c r="F759" s="8"/>
    </row>
    <row r="760" spans="1:6" ht="12.75" customHeight="1" x14ac:dyDescent="0.2">
      <c r="A760" s="16"/>
      <c r="D760" s="16"/>
      <c r="E760" s="16"/>
      <c r="F760" s="8"/>
    </row>
    <row r="761" spans="1:6" ht="12.75" customHeight="1" x14ac:dyDescent="0.2">
      <c r="A761" s="16"/>
      <c r="D761" s="16"/>
      <c r="E761" s="16"/>
      <c r="F761" s="8"/>
    </row>
    <row r="762" spans="1:6" ht="12.75" customHeight="1" x14ac:dyDescent="0.2">
      <c r="A762" s="16"/>
      <c r="D762" s="16"/>
      <c r="E762" s="16"/>
      <c r="F762" s="8"/>
    </row>
    <row r="763" spans="1:6" ht="12.75" customHeight="1" x14ac:dyDescent="0.2">
      <c r="A763" s="16"/>
      <c r="D763" s="16"/>
      <c r="E763" s="16"/>
      <c r="F763" s="8"/>
    </row>
    <row r="764" spans="1:6" ht="12.75" customHeight="1" x14ac:dyDescent="0.2">
      <c r="A764" s="16"/>
      <c r="D764" s="16"/>
      <c r="E764" s="16"/>
      <c r="F764" s="8"/>
    </row>
    <row r="765" spans="1:6" ht="12.75" customHeight="1" x14ac:dyDescent="0.2">
      <c r="A765" s="16"/>
      <c r="D765" s="16"/>
      <c r="E765" s="16"/>
      <c r="F765" s="8"/>
    </row>
    <row r="766" spans="1:6" ht="12.75" customHeight="1" x14ac:dyDescent="0.2">
      <c r="A766" s="16"/>
      <c r="D766" s="16"/>
      <c r="E766" s="16"/>
      <c r="F766" s="8"/>
    </row>
    <row r="767" spans="1:6" ht="12.75" customHeight="1" x14ac:dyDescent="0.2">
      <c r="A767" s="16"/>
      <c r="D767" s="16"/>
      <c r="E767" s="16"/>
      <c r="F767" s="8"/>
    </row>
    <row r="768" spans="1:6" ht="12.75" customHeight="1" x14ac:dyDescent="0.2">
      <c r="A768" s="16"/>
      <c r="D768" s="16"/>
      <c r="E768" s="16"/>
      <c r="F768" s="8"/>
    </row>
    <row r="769" spans="1:6" ht="12.75" customHeight="1" x14ac:dyDescent="0.2">
      <c r="A769" s="16"/>
      <c r="D769" s="16"/>
      <c r="E769" s="16"/>
      <c r="F769" s="8"/>
    </row>
    <row r="770" spans="1:6" ht="12.75" customHeight="1" x14ac:dyDescent="0.2">
      <c r="A770" s="16"/>
      <c r="D770" s="16"/>
      <c r="E770" s="16"/>
      <c r="F770" s="8"/>
    </row>
    <row r="771" spans="1:6" ht="12.75" customHeight="1" x14ac:dyDescent="0.2">
      <c r="A771" s="16"/>
      <c r="D771" s="16"/>
      <c r="E771" s="16"/>
      <c r="F771" s="8"/>
    </row>
    <row r="772" spans="1:6" ht="12.75" customHeight="1" x14ac:dyDescent="0.2">
      <c r="A772" s="16"/>
      <c r="D772" s="16"/>
      <c r="E772" s="16"/>
      <c r="F772" s="8"/>
    </row>
    <row r="773" spans="1:6" ht="12.75" customHeight="1" x14ac:dyDescent="0.2">
      <c r="A773" s="16"/>
      <c r="D773" s="16"/>
      <c r="E773" s="16"/>
      <c r="F773" s="8"/>
    </row>
    <row r="774" spans="1:6" ht="12.75" customHeight="1" x14ac:dyDescent="0.2">
      <c r="A774" s="16"/>
      <c r="D774" s="16"/>
      <c r="E774" s="16"/>
      <c r="F774" s="8"/>
    </row>
    <row r="775" spans="1:6" ht="12.75" customHeight="1" x14ac:dyDescent="0.2">
      <c r="A775" s="16"/>
      <c r="D775" s="16"/>
      <c r="E775" s="16"/>
      <c r="F775" s="8"/>
    </row>
    <row r="776" spans="1:6" ht="12.75" customHeight="1" x14ac:dyDescent="0.2">
      <c r="A776" s="16"/>
      <c r="D776" s="16"/>
      <c r="E776" s="16"/>
      <c r="F776" s="8"/>
    </row>
    <row r="777" spans="1:6" ht="12.75" customHeight="1" x14ac:dyDescent="0.2">
      <c r="A777" s="16"/>
      <c r="D777" s="16"/>
      <c r="E777" s="16"/>
      <c r="F777" s="8"/>
    </row>
    <row r="778" spans="1:6" ht="12.75" customHeight="1" x14ac:dyDescent="0.2">
      <c r="A778" s="16"/>
      <c r="D778" s="16"/>
      <c r="E778" s="16"/>
      <c r="F778" s="8"/>
    </row>
    <row r="779" spans="1:6" ht="12.75" customHeight="1" x14ac:dyDescent="0.2">
      <c r="A779" s="16"/>
      <c r="D779" s="16"/>
      <c r="E779" s="16"/>
      <c r="F779" s="8"/>
    </row>
    <row r="780" spans="1:6" ht="12.75" customHeight="1" x14ac:dyDescent="0.2">
      <c r="A780" s="16"/>
      <c r="D780" s="16"/>
      <c r="E780" s="16"/>
      <c r="F780" s="8"/>
    </row>
    <row r="781" spans="1:6" ht="12.75" customHeight="1" x14ac:dyDescent="0.2">
      <c r="A781" s="16"/>
      <c r="D781" s="16"/>
      <c r="E781" s="16"/>
      <c r="F781" s="8"/>
    </row>
    <row r="782" spans="1:6" ht="12.75" customHeight="1" x14ac:dyDescent="0.2">
      <c r="A782" s="16"/>
      <c r="D782" s="16"/>
      <c r="E782" s="16"/>
      <c r="F782" s="8"/>
    </row>
    <row r="783" spans="1:6" ht="12.75" customHeight="1" x14ac:dyDescent="0.2">
      <c r="A783" s="16"/>
      <c r="D783" s="16"/>
      <c r="E783" s="16"/>
      <c r="F783" s="8"/>
    </row>
    <row r="784" spans="1:6" ht="12.75" customHeight="1" x14ac:dyDescent="0.2">
      <c r="A784" s="16"/>
      <c r="D784" s="16"/>
      <c r="E784" s="16"/>
      <c r="F784" s="8"/>
    </row>
    <row r="785" spans="1:6" ht="12.75" customHeight="1" x14ac:dyDescent="0.2">
      <c r="A785" s="16"/>
      <c r="D785" s="16"/>
      <c r="E785" s="16"/>
      <c r="F785" s="8"/>
    </row>
    <row r="786" spans="1:6" ht="12.75" customHeight="1" x14ac:dyDescent="0.2">
      <c r="A786" s="16"/>
      <c r="D786" s="16"/>
      <c r="E786" s="16"/>
      <c r="F786" s="8"/>
    </row>
    <row r="787" spans="1:6" ht="12.75" customHeight="1" x14ac:dyDescent="0.2">
      <c r="A787" s="16"/>
      <c r="D787" s="16"/>
      <c r="E787" s="16"/>
      <c r="F787" s="8"/>
    </row>
    <row r="788" spans="1:6" ht="12.75" customHeight="1" x14ac:dyDescent="0.2">
      <c r="A788" s="16"/>
      <c r="D788" s="16"/>
      <c r="E788" s="16"/>
      <c r="F788" s="8"/>
    </row>
    <row r="789" spans="1:6" ht="12.75" customHeight="1" x14ac:dyDescent="0.2">
      <c r="A789" s="16"/>
      <c r="D789" s="16"/>
      <c r="E789" s="16"/>
      <c r="F789" s="8"/>
    </row>
    <row r="790" spans="1:6" ht="12.75" customHeight="1" x14ac:dyDescent="0.2">
      <c r="A790" s="16"/>
      <c r="D790" s="16"/>
      <c r="E790" s="16"/>
      <c r="F790" s="8"/>
    </row>
    <row r="791" spans="1:6" ht="12.75" customHeight="1" x14ac:dyDescent="0.2">
      <c r="A791" s="16"/>
      <c r="D791" s="16"/>
      <c r="E791" s="16"/>
      <c r="F791" s="8"/>
    </row>
    <row r="792" spans="1:6" ht="12.75" customHeight="1" x14ac:dyDescent="0.2">
      <c r="A792" s="16"/>
      <c r="D792" s="16"/>
      <c r="E792" s="16"/>
      <c r="F792" s="8"/>
    </row>
    <row r="793" spans="1:6" ht="12.75" customHeight="1" x14ac:dyDescent="0.2">
      <c r="A793" s="16"/>
      <c r="D793" s="16"/>
      <c r="E793" s="16"/>
      <c r="F793" s="8"/>
    </row>
    <row r="794" spans="1:6" ht="12.75" customHeight="1" x14ac:dyDescent="0.2">
      <c r="A794" s="16"/>
      <c r="D794" s="16"/>
      <c r="E794" s="16"/>
      <c r="F794" s="8"/>
    </row>
    <row r="795" spans="1:6" ht="12.75" customHeight="1" x14ac:dyDescent="0.2">
      <c r="A795" s="16"/>
      <c r="D795" s="16"/>
      <c r="E795" s="16"/>
      <c r="F795" s="8"/>
    </row>
    <row r="796" spans="1:6" ht="12.75" customHeight="1" x14ac:dyDescent="0.2">
      <c r="A796" s="16"/>
      <c r="D796" s="16"/>
      <c r="E796" s="16"/>
      <c r="F796" s="8"/>
    </row>
    <row r="797" spans="1:6" ht="12.75" customHeight="1" x14ac:dyDescent="0.2">
      <c r="A797" s="16"/>
      <c r="D797" s="16"/>
      <c r="E797" s="16"/>
      <c r="F797" s="8"/>
    </row>
    <row r="798" spans="1:6" ht="12.75" customHeight="1" x14ac:dyDescent="0.2">
      <c r="A798" s="16"/>
      <c r="D798" s="16"/>
      <c r="E798" s="16"/>
      <c r="F798" s="8"/>
    </row>
    <row r="799" spans="1:6" ht="12.75" customHeight="1" x14ac:dyDescent="0.2">
      <c r="A799" s="16"/>
      <c r="D799" s="16"/>
      <c r="E799" s="16"/>
      <c r="F799" s="8"/>
    </row>
    <row r="800" spans="1:6" ht="12.75" customHeight="1" x14ac:dyDescent="0.2">
      <c r="A800" s="16"/>
      <c r="D800" s="16"/>
      <c r="E800" s="16"/>
      <c r="F800" s="8"/>
    </row>
    <row r="801" spans="1:6" ht="12.75" customHeight="1" x14ac:dyDescent="0.2">
      <c r="A801" s="16"/>
      <c r="D801" s="16"/>
      <c r="E801" s="16"/>
      <c r="F801" s="8"/>
    </row>
    <row r="802" spans="1:6" ht="12.75" customHeight="1" x14ac:dyDescent="0.2">
      <c r="A802" s="16"/>
      <c r="D802" s="16"/>
      <c r="E802" s="16"/>
      <c r="F802" s="8"/>
    </row>
    <row r="803" spans="1:6" ht="12.75" customHeight="1" x14ac:dyDescent="0.2">
      <c r="A803" s="16"/>
      <c r="D803" s="16"/>
      <c r="E803" s="16"/>
      <c r="F803" s="8"/>
    </row>
    <row r="804" spans="1:6" ht="12.75" customHeight="1" x14ac:dyDescent="0.2">
      <c r="A804" s="16"/>
      <c r="D804" s="16"/>
      <c r="E804" s="16"/>
      <c r="F804" s="8"/>
    </row>
    <row r="805" spans="1:6" ht="12.75" customHeight="1" x14ac:dyDescent="0.2">
      <c r="A805" s="16"/>
      <c r="D805" s="16"/>
      <c r="E805" s="16"/>
      <c r="F805" s="8"/>
    </row>
    <row r="806" spans="1:6" ht="12.75" customHeight="1" x14ac:dyDescent="0.2">
      <c r="A806" s="16"/>
      <c r="D806" s="16"/>
      <c r="E806" s="16"/>
      <c r="F806" s="8"/>
    </row>
    <row r="807" spans="1:6" ht="12.75" customHeight="1" x14ac:dyDescent="0.2">
      <c r="A807" s="16"/>
      <c r="D807" s="16"/>
      <c r="E807" s="16"/>
      <c r="F807" s="8"/>
    </row>
    <row r="808" spans="1:6" ht="12.75" customHeight="1" x14ac:dyDescent="0.2">
      <c r="A808" s="16"/>
      <c r="D808" s="16"/>
      <c r="E808" s="16"/>
      <c r="F808" s="8"/>
    </row>
    <row r="809" spans="1:6" ht="12.75" customHeight="1" x14ac:dyDescent="0.2">
      <c r="A809" s="16"/>
      <c r="D809" s="16"/>
      <c r="E809" s="16"/>
      <c r="F809" s="8"/>
    </row>
    <row r="810" spans="1:6" ht="12.75" customHeight="1" x14ac:dyDescent="0.2">
      <c r="A810" s="16"/>
      <c r="D810" s="16"/>
      <c r="E810" s="16"/>
      <c r="F810" s="8"/>
    </row>
    <row r="811" spans="1:6" ht="12.75" customHeight="1" x14ac:dyDescent="0.2">
      <c r="A811" s="16"/>
      <c r="D811" s="16"/>
      <c r="E811" s="16"/>
      <c r="F811" s="8"/>
    </row>
    <row r="812" spans="1:6" ht="12.75" customHeight="1" x14ac:dyDescent="0.2">
      <c r="A812" s="16"/>
      <c r="D812" s="16"/>
      <c r="E812" s="16"/>
      <c r="F812" s="8"/>
    </row>
    <row r="813" spans="1:6" ht="12.75" customHeight="1" x14ac:dyDescent="0.2">
      <c r="A813" s="16"/>
      <c r="D813" s="16"/>
      <c r="E813" s="16"/>
      <c r="F813" s="8"/>
    </row>
    <row r="814" spans="1:6" ht="12.75" customHeight="1" x14ac:dyDescent="0.2">
      <c r="A814" s="16"/>
      <c r="D814" s="16"/>
      <c r="E814" s="16"/>
      <c r="F814" s="8"/>
    </row>
    <row r="815" spans="1:6" ht="12.75" customHeight="1" x14ac:dyDescent="0.2">
      <c r="A815" s="16"/>
      <c r="D815" s="16"/>
      <c r="E815" s="16"/>
      <c r="F815" s="8"/>
    </row>
    <row r="816" spans="1:6" ht="12.75" customHeight="1" x14ac:dyDescent="0.2">
      <c r="A816" s="16"/>
      <c r="D816" s="16"/>
      <c r="E816" s="16"/>
      <c r="F816" s="8"/>
    </row>
    <row r="817" spans="1:6" ht="12.75" customHeight="1" x14ac:dyDescent="0.2">
      <c r="A817" s="16"/>
      <c r="D817" s="16"/>
      <c r="E817" s="16"/>
      <c r="F817" s="8"/>
    </row>
    <row r="818" spans="1:6" ht="12.75" customHeight="1" x14ac:dyDescent="0.2">
      <c r="A818" s="16"/>
      <c r="D818" s="16"/>
      <c r="E818" s="16"/>
      <c r="F818" s="8"/>
    </row>
    <row r="819" spans="1:6" ht="12.75" customHeight="1" x14ac:dyDescent="0.2">
      <c r="A819" s="16"/>
      <c r="D819" s="16"/>
      <c r="E819" s="16"/>
      <c r="F819" s="8"/>
    </row>
    <row r="820" spans="1:6" ht="12.75" customHeight="1" x14ac:dyDescent="0.2">
      <c r="A820" s="16"/>
      <c r="D820" s="16"/>
      <c r="E820" s="16"/>
      <c r="F820" s="8"/>
    </row>
    <row r="821" spans="1:6" ht="12.75" customHeight="1" x14ac:dyDescent="0.2">
      <c r="A821" s="16"/>
      <c r="D821" s="16"/>
      <c r="E821" s="16"/>
      <c r="F821" s="8"/>
    </row>
    <row r="822" spans="1:6" ht="12.75" customHeight="1" x14ac:dyDescent="0.2">
      <c r="A822" s="16"/>
      <c r="D822" s="16"/>
      <c r="E822" s="16"/>
      <c r="F822" s="8"/>
    </row>
    <row r="823" spans="1:6" ht="12.75" customHeight="1" x14ac:dyDescent="0.2">
      <c r="A823" s="16"/>
      <c r="D823" s="16"/>
      <c r="E823" s="16"/>
      <c r="F823" s="8"/>
    </row>
    <row r="824" spans="1:6" ht="12.75" customHeight="1" x14ac:dyDescent="0.2">
      <c r="A824" s="16"/>
      <c r="D824" s="16"/>
      <c r="E824" s="16"/>
      <c r="F824" s="8"/>
    </row>
    <row r="825" spans="1:6" ht="12.75" customHeight="1" x14ac:dyDescent="0.2">
      <c r="A825" s="16"/>
      <c r="D825" s="16"/>
      <c r="E825" s="16"/>
      <c r="F825" s="8"/>
    </row>
    <row r="826" spans="1:6" ht="12.75" customHeight="1" x14ac:dyDescent="0.2">
      <c r="A826" s="16"/>
      <c r="D826" s="16"/>
      <c r="E826" s="16"/>
      <c r="F826" s="8"/>
    </row>
    <row r="827" spans="1:6" ht="12.75" customHeight="1" x14ac:dyDescent="0.2">
      <c r="A827" s="16"/>
      <c r="D827" s="16"/>
      <c r="E827" s="16"/>
      <c r="F827" s="8"/>
    </row>
    <row r="828" spans="1:6" ht="12.75" customHeight="1" x14ac:dyDescent="0.2">
      <c r="A828" s="16"/>
      <c r="D828" s="16"/>
      <c r="E828" s="16"/>
      <c r="F828" s="8"/>
    </row>
    <row r="829" spans="1:6" ht="12.75" customHeight="1" x14ac:dyDescent="0.2">
      <c r="A829" s="16"/>
      <c r="D829" s="16"/>
      <c r="E829" s="16"/>
      <c r="F829" s="8"/>
    </row>
    <row r="830" spans="1:6" ht="12.75" customHeight="1" x14ac:dyDescent="0.2">
      <c r="A830" s="16"/>
      <c r="D830" s="16"/>
      <c r="E830" s="16"/>
      <c r="F830" s="8"/>
    </row>
    <row r="831" spans="1:6" ht="12.75" customHeight="1" x14ac:dyDescent="0.2">
      <c r="A831" s="16"/>
      <c r="D831" s="16"/>
      <c r="E831" s="16"/>
      <c r="F831" s="8"/>
    </row>
    <row r="832" spans="1:6" ht="12.75" customHeight="1" x14ac:dyDescent="0.2">
      <c r="A832" s="16"/>
      <c r="D832" s="16"/>
      <c r="E832" s="16"/>
      <c r="F832" s="8"/>
    </row>
    <row r="833" spans="1:6" ht="12.75" customHeight="1" x14ac:dyDescent="0.2">
      <c r="A833" s="16"/>
      <c r="D833" s="16"/>
      <c r="E833" s="16"/>
      <c r="F833" s="8"/>
    </row>
    <row r="834" spans="1:6" ht="12.75" customHeight="1" x14ac:dyDescent="0.2">
      <c r="A834" s="16"/>
      <c r="D834" s="16"/>
      <c r="E834" s="16"/>
      <c r="F834" s="8"/>
    </row>
    <row r="835" spans="1:6" ht="12.75" customHeight="1" x14ac:dyDescent="0.2">
      <c r="A835" s="16"/>
      <c r="D835" s="16"/>
      <c r="E835" s="16"/>
      <c r="F835" s="8"/>
    </row>
    <row r="836" spans="1:6" ht="12.75" customHeight="1" x14ac:dyDescent="0.2">
      <c r="A836" s="16"/>
      <c r="D836" s="16"/>
      <c r="E836" s="16"/>
      <c r="F836" s="8"/>
    </row>
    <row r="837" spans="1:6" ht="12.75" customHeight="1" x14ac:dyDescent="0.2">
      <c r="A837" s="16"/>
      <c r="D837" s="16"/>
      <c r="E837" s="16"/>
      <c r="F837" s="8"/>
    </row>
    <row r="838" spans="1:6" ht="12.75" customHeight="1" x14ac:dyDescent="0.2">
      <c r="A838" s="16"/>
      <c r="D838" s="16"/>
      <c r="E838" s="16"/>
      <c r="F838" s="8"/>
    </row>
    <row r="839" spans="1:6" ht="12.75" customHeight="1" x14ac:dyDescent="0.2">
      <c r="A839" s="16"/>
      <c r="D839" s="16"/>
      <c r="E839" s="16"/>
      <c r="F839" s="8"/>
    </row>
    <row r="840" spans="1:6" ht="12.75" customHeight="1" x14ac:dyDescent="0.2">
      <c r="A840" s="16"/>
      <c r="D840" s="16"/>
      <c r="E840" s="16"/>
      <c r="F840" s="8"/>
    </row>
    <row r="841" spans="1:6" ht="12.75" customHeight="1" x14ac:dyDescent="0.2">
      <c r="A841" s="16"/>
      <c r="D841" s="16"/>
      <c r="E841" s="16"/>
      <c r="F841" s="8"/>
    </row>
    <row r="842" spans="1:6" ht="12.75" customHeight="1" x14ac:dyDescent="0.2">
      <c r="A842" s="16"/>
      <c r="D842" s="16"/>
      <c r="E842" s="16"/>
      <c r="F842" s="8"/>
    </row>
    <row r="843" spans="1:6" ht="12.75" customHeight="1" x14ac:dyDescent="0.2">
      <c r="A843" s="16"/>
      <c r="D843" s="16"/>
      <c r="E843" s="16"/>
      <c r="F843" s="8"/>
    </row>
    <row r="844" spans="1:6" ht="12.75" customHeight="1" x14ac:dyDescent="0.2">
      <c r="A844" s="16"/>
      <c r="D844" s="16"/>
      <c r="E844" s="16"/>
      <c r="F844" s="8"/>
    </row>
    <row r="845" spans="1:6" ht="12.75" customHeight="1" x14ac:dyDescent="0.2">
      <c r="A845" s="16"/>
      <c r="D845" s="16"/>
      <c r="E845" s="16"/>
      <c r="F845" s="8"/>
    </row>
    <row r="846" spans="1:6" ht="12.75" customHeight="1" x14ac:dyDescent="0.2">
      <c r="A846" s="16"/>
      <c r="D846" s="16"/>
      <c r="E846" s="16"/>
      <c r="F846" s="8"/>
    </row>
    <row r="847" spans="1:6" ht="12.75" customHeight="1" x14ac:dyDescent="0.2">
      <c r="A847" s="16"/>
      <c r="D847" s="16"/>
      <c r="E847" s="16"/>
      <c r="F847" s="8"/>
    </row>
    <row r="848" spans="1:6" ht="12.75" customHeight="1" x14ac:dyDescent="0.2">
      <c r="A848" s="16"/>
      <c r="D848" s="16"/>
      <c r="E848" s="16"/>
      <c r="F848" s="8"/>
    </row>
    <row r="849" spans="1:6" ht="12.75" customHeight="1" x14ac:dyDescent="0.2">
      <c r="A849" s="16"/>
      <c r="D849" s="16"/>
      <c r="E849" s="16"/>
      <c r="F849" s="8"/>
    </row>
    <row r="850" spans="1:6" ht="12.75" customHeight="1" x14ac:dyDescent="0.2">
      <c r="A850" s="16"/>
      <c r="D850" s="16"/>
      <c r="E850" s="16"/>
      <c r="F850" s="8"/>
    </row>
    <row r="851" spans="1:6" ht="12.75" customHeight="1" x14ac:dyDescent="0.2">
      <c r="A851" s="16"/>
      <c r="D851" s="16"/>
      <c r="E851" s="16"/>
      <c r="F851" s="8"/>
    </row>
    <row r="852" spans="1:6" ht="12.75" customHeight="1" x14ac:dyDescent="0.2">
      <c r="A852" s="16"/>
      <c r="D852" s="16"/>
      <c r="E852" s="16"/>
      <c r="F852" s="8"/>
    </row>
    <row r="853" spans="1:6" ht="12.75" customHeight="1" x14ac:dyDescent="0.2">
      <c r="A853" s="16"/>
      <c r="D853" s="16"/>
      <c r="E853" s="16"/>
      <c r="F853" s="8"/>
    </row>
    <row r="854" spans="1:6" ht="12.75" customHeight="1" x14ac:dyDescent="0.2">
      <c r="A854" s="16"/>
      <c r="D854" s="16"/>
      <c r="E854" s="16"/>
      <c r="F854" s="8"/>
    </row>
    <row r="855" spans="1:6" ht="12.75" customHeight="1" x14ac:dyDescent="0.2">
      <c r="A855" s="16"/>
      <c r="D855" s="16"/>
      <c r="E855" s="16"/>
      <c r="F855" s="8"/>
    </row>
    <row r="856" spans="1:6" ht="12.75" customHeight="1" x14ac:dyDescent="0.2">
      <c r="A856" s="16"/>
      <c r="D856" s="16"/>
      <c r="E856" s="16"/>
      <c r="F856" s="8"/>
    </row>
    <row r="857" spans="1:6" ht="12.75" customHeight="1" x14ac:dyDescent="0.2">
      <c r="A857" s="16"/>
      <c r="D857" s="16"/>
      <c r="E857" s="16"/>
      <c r="F857" s="8"/>
    </row>
    <row r="858" spans="1:6" ht="12.75" customHeight="1" x14ac:dyDescent="0.2">
      <c r="A858" s="16"/>
      <c r="D858" s="16"/>
      <c r="E858" s="16"/>
      <c r="F858" s="8"/>
    </row>
    <row r="859" spans="1:6" ht="12.75" customHeight="1" x14ac:dyDescent="0.2">
      <c r="A859" s="16"/>
      <c r="D859" s="16"/>
      <c r="E859" s="16"/>
      <c r="F859" s="8"/>
    </row>
    <row r="860" spans="1:6" ht="12.75" customHeight="1" x14ac:dyDescent="0.2">
      <c r="A860" s="16"/>
      <c r="D860" s="16"/>
      <c r="E860" s="16"/>
      <c r="F860" s="8"/>
    </row>
    <row r="861" spans="1:6" ht="12.75" customHeight="1" x14ac:dyDescent="0.2">
      <c r="A861" s="16"/>
      <c r="D861" s="16"/>
      <c r="E861" s="16"/>
      <c r="F861" s="8"/>
    </row>
    <row r="862" spans="1:6" ht="12.75" customHeight="1" x14ac:dyDescent="0.2">
      <c r="A862" s="16"/>
      <c r="D862" s="16"/>
      <c r="E862" s="16"/>
      <c r="F862" s="8"/>
    </row>
    <row r="863" spans="1:6" ht="12.75" customHeight="1" x14ac:dyDescent="0.2">
      <c r="A863" s="16"/>
      <c r="D863" s="16"/>
      <c r="E863" s="16"/>
      <c r="F863" s="8"/>
    </row>
    <row r="864" spans="1:6" ht="12.75" customHeight="1" x14ac:dyDescent="0.2">
      <c r="A864" s="16"/>
      <c r="D864" s="16"/>
      <c r="E864" s="16"/>
      <c r="F864" s="8"/>
    </row>
    <row r="865" spans="1:6" ht="12.75" customHeight="1" x14ac:dyDescent="0.2">
      <c r="A865" s="16"/>
      <c r="D865" s="16"/>
      <c r="E865" s="16"/>
      <c r="F865" s="8"/>
    </row>
    <row r="866" spans="1:6" ht="12.75" customHeight="1" x14ac:dyDescent="0.2">
      <c r="A866" s="16"/>
      <c r="D866" s="16"/>
      <c r="E866" s="16"/>
      <c r="F866" s="8"/>
    </row>
    <row r="867" spans="1:6" ht="12.75" customHeight="1" x14ac:dyDescent="0.2">
      <c r="A867" s="16"/>
      <c r="D867" s="16"/>
      <c r="E867" s="16"/>
      <c r="F867" s="8"/>
    </row>
    <row r="868" spans="1:6" ht="12.75" customHeight="1" x14ac:dyDescent="0.2">
      <c r="A868" s="16"/>
      <c r="D868" s="16"/>
      <c r="E868" s="16"/>
      <c r="F868" s="8"/>
    </row>
    <row r="869" spans="1:6" ht="12.75" customHeight="1" x14ac:dyDescent="0.2">
      <c r="A869" s="16"/>
      <c r="D869" s="16"/>
      <c r="E869" s="16"/>
      <c r="F869" s="8"/>
    </row>
    <row r="870" spans="1:6" ht="12.75" customHeight="1" x14ac:dyDescent="0.2">
      <c r="A870" s="16"/>
      <c r="D870" s="16"/>
      <c r="E870" s="16"/>
      <c r="F870" s="8"/>
    </row>
    <row r="871" spans="1:6" ht="12.75" customHeight="1" x14ac:dyDescent="0.2">
      <c r="A871" s="16"/>
      <c r="D871" s="16"/>
      <c r="E871" s="16"/>
      <c r="F871" s="8"/>
    </row>
    <row r="872" spans="1:6" ht="12.75" customHeight="1" x14ac:dyDescent="0.2">
      <c r="A872" s="16"/>
      <c r="D872" s="16"/>
      <c r="E872" s="16"/>
      <c r="F872" s="8"/>
    </row>
    <row r="873" spans="1:6" ht="12.75" customHeight="1" x14ac:dyDescent="0.2">
      <c r="A873" s="16"/>
      <c r="D873" s="16"/>
      <c r="E873" s="16"/>
      <c r="F873" s="8"/>
    </row>
    <row r="874" spans="1:6" ht="12.75" customHeight="1" x14ac:dyDescent="0.2">
      <c r="A874" s="16"/>
      <c r="D874" s="16"/>
      <c r="E874" s="16"/>
      <c r="F874" s="8"/>
    </row>
    <row r="875" spans="1:6" ht="12.75" customHeight="1" x14ac:dyDescent="0.2">
      <c r="A875" s="16"/>
      <c r="D875" s="16"/>
      <c r="E875" s="16"/>
      <c r="F875" s="8"/>
    </row>
    <row r="876" spans="1:6" ht="12.75" customHeight="1" x14ac:dyDescent="0.2">
      <c r="A876" s="16"/>
      <c r="D876" s="16"/>
      <c r="E876" s="16"/>
      <c r="F876" s="8"/>
    </row>
    <row r="877" spans="1:6" ht="12.75" customHeight="1" x14ac:dyDescent="0.2">
      <c r="A877" s="16"/>
      <c r="D877" s="16"/>
      <c r="E877" s="16"/>
      <c r="F877" s="8"/>
    </row>
    <row r="878" spans="1:6" ht="12.75" customHeight="1" x14ac:dyDescent="0.2">
      <c r="A878" s="16"/>
      <c r="D878" s="16"/>
      <c r="E878" s="16"/>
      <c r="F878" s="8"/>
    </row>
    <row r="879" spans="1:6" ht="12.75" customHeight="1" x14ac:dyDescent="0.2">
      <c r="A879" s="16"/>
      <c r="D879" s="16"/>
      <c r="E879" s="16"/>
      <c r="F879" s="8"/>
    </row>
    <row r="880" spans="1:6" ht="12.75" customHeight="1" x14ac:dyDescent="0.2">
      <c r="A880" s="16"/>
      <c r="D880" s="16"/>
      <c r="E880" s="16"/>
      <c r="F880" s="8"/>
    </row>
    <row r="881" spans="1:6" ht="12.75" customHeight="1" x14ac:dyDescent="0.2">
      <c r="A881" s="16"/>
      <c r="D881" s="16"/>
      <c r="E881" s="16"/>
      <c r="F881" s="8"/>
    </row>
    <row r="882" spans="1:6" ht="12.75" customHeight="1" x14ac:dyDescent="0.2">
      <c r="A882" s="16"/>
      <c r="D882" s="16"/>
      <c r="E882" s="16"/>
      <c r="F882" s="8"/>
    </row>
    <row r="883" spans="1:6" ht="12.75" customHeight="1" x14ac:dyDescent="0.2">
      <c r="A883" s="16"/>
      <c r="D883" s="16"/>
      <c r="E883" s="16"/>
      <c r="F883" s="8"/>
    </row>
    <row r="884" spans="1:6" ht="12.75" customHeight="1" x14ac:dyDescent="0.2">
      <c r="A884" s="16"/>
      <c r="D884" s="16"/>
      <c r="E884" s="16"/>
      <c r="F884" s="8"/>
    </row>
    <row r="885" spans="1:6" ht="12.75" customHeight="1" x14ac:dyDescent="0.2">
      <c r="A885" s="16"/>
      <c r="D885" s="16"/>
      <c r="E885" s="16"/>
      <c r="F885" s="8"/>
    </row>
    <row r="886" spans="1:6" ht="12.75" customHeight="1" x14ac:dyDescent="0.2">
      <c r="A886" s="16"/>
      <c r="D886" s="16"/>
      <c r="E886" s="16"/>
      <c r="F886" s="8"/>
    </row>
    <row r="887" spans="1:6" ht="12.75" customHeight="1" x14ac:dyDescent="0.2">
      <c r="A887" s="16"/>
      <c r="D887" s="16"/>
      <c r="E887" s="16"/>
      <c r="F887" s="8"/>
    </row>
    <row r="888" spans="1:6" ht="12.75" customHeight="1" x14ac:dyDescent="0.2">
      <c r="A888" s="16"/>
      <c r="D888" s="16"/>
      <c r="E888" s="16"/>
      <c r="F888" s="8"/>
    </row>
    <row r="889" spans="1:6" ht="12.75" customHeight="1" x14ac:dyDescent="0.2">
      <c r="A889" s="16"/>
      <c r="D889" s="16"/>
      <c r="E889" s="16"/>
      <c r="F889" s="8"/>
    </row>
    <row r="890" spans="1:6" ht="12.75" customHeight="1" x14ac:dyDescent="0.2">
      <c r="A890" s="16"/>
      <c r="D890" s="16"/>
      <c r="E890" s="16"/>
      <c r="F890" s="8"/>
    </row>
    <row r="891" spans="1:6" ht="12.75" customHeight="1" x14ac:dyDescent="0.2">
      <c r="A891" s="16"/>
      <c r="D891" s="16"/>
      <c r="E891" s="16"/>
      <c r="F891" s="8"/>
    </row>
    <row r="892" spans="1:6" ht="12.75" customHeight="1" x14ac:dyDescent="0.2">
      <c r="A892" s="16"/>
      <c r="D892" s="16"/>
      <c r="E892" s="16"/>
      <c r="F892" s="8"/>
    </row>
    <row r="893" spans="1:6" ht="12.75" customHeight="1" x14ac:dyDescent="0.2">
      <c r="A893" s="16"/>
      <c r="D893" s="16"/>
      <c r="E893" s="16"/>
      <c r="F893" s="8"/>
    </row>
    <row r="894" spans="1:6" ht="12.75" customHeight="1" x14ac:dyDescent="0.2">
      <c r="A894" s="16"/>
      <c r="D894" s="16"/>
      <c r="E894" s="16"/>
      <c r="F894" s="8"/>
    </row>
    <row r="895" spans="1:6" ht="12.75" customHeight="1" x14ac:dyDescent="0.2">
      <c r="A895" s="16"/>
      <c r="D895" s="16"/>
      <c r="E895" s="16"/>
      <c r="F895" s="8"/>
    </row>
    <row r="896" spans="1:6" ht="12.75" customHeight="1" x14ac:dyDescent="0.2">
      <c r="A896" s="16"/>
      <c r="D896" s="16"/>
      <c r="E896" s="16"/>
      <c r="F896" s="8"/>
    </row>
    <row r="897" spans="1:6" ht="12.75" customHeight="1" x14ac:dyDescent="0.2">
      <c r="A897" s="16"/>
      <c r="D897" s="16"/>
      <c r="E897" s="16"/>
      <c r="F897" s="8"/>
    </row>
    <row r="898" spans="1:6" ht="12.75" customHeight="1" x14ac:dyDescent="0.2">
      <c r="A898" s="16"/>
      <c r="D898" s="16"/>
      <c r="E898" s="16"/>
      <c r="F898" s="8"/>
    </row>
    <row r="899" spans="1:6" ht="12.75" customHeight="1" x14ac:dyDescent="0.2">
      <c r="A899" s="16"/>
      <c r="D899" s="16"/>
      <c r="E899" s="16"/>
      <c r="F899" s="8"/>
    </row>
    <row r="900" spans="1:6" ht="12.75" customHeight="1" x14ac:dyDescent="0.2">
      <c r="A900" s="16"/>
      <c r="D900" s="16"/>
      <c r="E900" s="16"/>
      <c r="F900" s="8"/>
    </row>
    <row r="901" spans="1:6" ht="12.75" customHeight="1" x14ac:dyDescent="0.2">
      <c r="A901" s="16"/>
      <c r="D901" s="16"/>
      <c r="E901" s="16"/>
      <c r="F901" s="8"/>
    </row>
    <row r="902" spans="1:6" ht="12.75" customHeight="1" x14ac:dyDescent="0.2">
      <c r="A902" s="16"/>
      <c r="D902" s="16"/>
      <c r="E902" s="16"/>
      <c r="F902" s="8"/>
    </row>
    <row r="903" spans="1:6" ht="12.75" customHeight="1" x14ac:dyDescent="0.2">
      <c r="A903" s="16"/>
      <c r="D903" s="16"/>
      <c r="E903" s="16"/>
      <c r="F903" s="8"/>
    </row>
    <row r="904" spans="1:6" ht="12.75" customHeight="1" x14ac:dyDescent="0.2">
      <c r="A904" s="16"/>
      <c r="D904" s="16"/>
      <c r="E904" s="16"/>
      <c r="F904" s="8"/>
    </row>
    <row r="905" spans="1:6" ht="12.75" customHeight="1" x14ac:dyDescent="0.2">
      <c r="A905" s="16"/>
      <c r="D905" s="16"/>
      <c r="E905" s="16"/>
      <c r="F905" s="8"/>
    </row>
    <row r="906" spans="1:6" ht="12.75" customHeight="1" x14ac:dyDescent="0.2">
      <c r="A906" s="16"/>
      <c r="D906" s="16"/>
      <c r="E906" s="16"/>
      <c r="F906" s="8"/>
    </row>
    <row r="907" spans="1:6" ht="12.75" customHeight="1" x14ac:dyDescent="0.2">
      <c r="A907" s="16"/>
      <c r="D907" s="16"/>
      <c r="E907" s="16"/>
      <c r="F907" s="8"/>
    </row>
    <row r="908" spans="1:6" ht="12.75" customHeight="1" x14ac:dyDescent="0.2">
      <c r="A908" s="16"/>
      <c r="D908" s="16"/>
      <c r="E908" s="16"/>
      <c r="F908" s="8"/>
    </row>
    <row r="909" spans="1:6" ht="12.75" customHeight="1" x14ac:dyDescent="0.2">
      <c r="A909" s="16"/>
      <c r="D909" s="16"/>
      <c r="E909" s="16"/>
      <c r="F909" s="8"/>
    </row>
    <row r="910" spans="1:6" ht="12.75" customHeight="1" x14ac:dyDescent="0.2">
      <c r="A910" s="16"/>
      <c r="D910" s="16"/>
      <c r="E910" s="16"/>
      <c r="F910" s="8"/>
    </row>
    <row r="911" spans="1:6" ht="12.75" customHeight="1" x14ac:dyDescent="0.2">
      <c r="A911" s="16"/>
      <c r="D911" s="16"/>
      <c r="E911" s="16"/>
      <c r="F911" s="8"/>
    </row>
    <row r="912" spans="1:6" ht="12.75" customHeight="1" x14ac:dyDescent="0.2">
      <c r="A912" s="16"/>
      <c r="D912" s="16"/>
      <c r="E912" s="16"/>
      <c r="F912" s="8"/>
    </row>
    <row r="913" spans="1:6" ht="12.75" customHeight="1" x14ac:dyDescent="0.2">
      <c r="A913" s="16"/>
      <c r="D913" s="16"/>
      <c r="E913" s="16"/>
      <c r="F913" s="8"/>
    </row>
    <row r="914" spans="1:6" ht="12.75" customHeight="1" x14ac:dyDescent="0.2">
      <c r="A914" s="16"/>
      <c r="D914" s="16"/>
      <c r="E914" s="16"/>
      <c r="F914" s="8"/>
    </row>
    <row r="915" spans="1:6" ht="12.75" customHeight="1" x14ac:dyDescent="0.2">
      <c r="A915" s="16"/>
      <c r="D915" s="16"/>
      <c r="E915" s="16"/>
      <c r="F915" s="8"/>
    </row>
    <row r="916" spans="1:6" ht="12.75" customHeight="1" x14ac:dyDescent="0.2">
      <c r="A916" s="16"/>
      <c r="D916" s="16"/>
      <c r="E916" s="16"/>
      <c r="F916" s="8"/>
    </row>
    <row r="917" spans="1:6" ht="12.75" customHeight="1" x14ac:dyDescent="0.2">
      <c r="A917" s="16"/>
      <c r="D917" s="16"/>
      <c r="E917" s="16"/>
      <c r="F917" s="8"/>
    </row>
    <row r="918" spans="1:6" ht="12.75" customHeight="1" x14ac:dyDescent="0.2">
      <c r="A918" s="16"/>
      <c r="D918" s="16"/>
      <c r="E918" s="16"/>
      <c r="F918" s="8"/>
    </row>
    <row r="919" spans="1:6" ht="12.75" customHeight="1" x14ac:dyDescent="0.2">
      <c r="A919" s="16"/>
      <c r="D919" s="16"/>
      <c r="E919" s="16"/>
      <c r="F919" s="8"/>
    </row>
    <row r="920" spans="1:6" ht="12.75" customHeight="1" x14ac:dyDescent="0.2">
      <c r="A920" s="16"/>
      <c r="D920" s="16"/>
      <c r="E920" s="16"/>
      <c r="F920" s="8"/>
    </row>
    <row r="921" spans="1:6" ht="12.75" customHeight="1" x14ac:dyDescent="0.2">
      <c r="A921" s="16"/>
      <c r="D921" s="16"/>
      <c r="E921" s="16"/>
      <c r="F921" s="8"/>
    </row>
    <row r="922" spans="1:6" ht="12.75" customHeight="1" x14ac:dyDescent="0.2">
      <c r="A922" s="16"/>
      <c r="D922" s="16"/>
      <c r="E922" s="16"/>
      <c r="F922" s="8"/>
    </row>
    <row r="923" spans="1:6" ht="12.75" customHeight="1" x14ac:dyDescent="0.2">
      <c r="A923" s="16"/>
      <c r="D923" s="16"/>
      <c r="E923" s="16"/>
      <c r="F923" s="8"/>
    </row>
    <row r="924" spans="1:6" ht="12.75" customHeight="1" x14ac:dyDescent="0.2">
      <c r="A924" s="16"/>
      <c r="D924" s="16"/>
      <c r="E924" s="16"/>
      <c r="F924" s="8"/>
    </row>
    <row r="925" spans="1:6" ht="12.75" customHeight="1" x14ac:dyDescent="0.2">
      <c r="A925" s="16"/>
      <c r="D925" s="16"/>
      <c r="E925" s="16"/>
      <c r="F925" s="8"/>
    </row>
    <row r="926" spans="1:6" ht="12.75" customHeight="1" x14ac:dyDescent="0.2">
      <c r="A926" s="16"/>
      <c r="D926" s="16"/>
      <c r="E926" s="16"/>
      <c r="F926" s="8"/>
    </row>
    <row r="927" spans="1:6" ht="12.75" customHeight="1" x14ac:dyDescent="0.2">
      <c r="A927" s="16"/>
      <c r="D927" s="16"/>
      <c r="E927" s="16"/>
      <c r="F927" s="8"/>
    </row>
    <row r="928" spans="1:6" ht="12.75" customHeight="1" x14ac:dyDescent="0.2">
      <c r="A928" s="16"/>
      <c r="D928" s="16"/>
      <c r="E928" s="16"/>
      <c r="F928" s="8"/>
    </row>
    <row r="929" spans="1:6" ht="12.75" customHeight="1" x14ac:dyDescent="0.2">
      <c r="A929" s="16"/>
      <c r="D929" s="16"/>
      <c r="E929" s="16"/>
      <c r="F929" s="8"/>
    </row>
    <row r="930" spans="1:6" ht="12.75" customHeight="1" x14ac:dyDescent="0.2">
      <c r="A930" s="16"/>
      <c r="D930" s="16"/>
      <c r="E930" s="16"/>
      <c r="F930" s="8"/>
    </row>
    <row r="931" spans="1:6" ht="12.75" customHeight="1" x14ac:dyDescent="0.2">
      <c r="A931" s="16"/>
      <c r="D931" s="16"/>
      <c r="E931" s="16"/>
      <c r="F931" s="8"/>
    </row>
    <row r="932" spans="1:6" ht="12.75" customHeight="1" x14ac:dyDescent="0.2">
      <c r="A932" s="16"/>
      <c r="D932" s="16"/>
      <c r="E932" s="16"/>
      <c r="F932" s="8"/>
    </row>
    <row r="933" spans="1:6" ht="12.75" customHeight="1" x14ac:dyDescent="0.2">
      <c r="A933" s="16"/>
      <c r="D933" s="16"/>
      <c r="E933" s="16"/>
      <c r="F933" s="8"/>
    </row>
    <row r="934" spans="1:6" ht="12.75" customHeight="1" x14ac:dyDescent="0.2">
      <c r="A934" s="16"/>
      <c r="D934" s="16"/>
      <c r="E934" s="16"/>
      <c r="F934" s="8"/>
    </row>
    <row r="935" spans="1:6" ht="12.75" customHeight="1" x14ac:dyDescent="0.2">
      <c r="A935" s="16"/>
      <c r="D935" s="16"/>
      <c r="E935" s="16"/>
      <c r="F935" s="8"/>
    </row>
    <row r="936" spans="1:6" ht="12.75" customHeight="1" x14ac:dyDescent="0.2">
      <c r="A936" s="16"/>
      <c r="D936" s="16"/>
      <c r="E936" s="16"/>
      <c r="F936" s="8"/>
    </row>
    <row r="937" spans="1:6" ht="12.75" customHeight="1" x14ac:dyDescent="0.2">
      <c r="A937" s="16"/>
      <c r="D937" s="16"/>
      <c r="E937" s="16"/>
      <c r="F937" s="8"/>
    </row>
    <row r="938" spans="1:6" ht="12.75" customHeight="1" x14ac:dyDescent="0.2">
      <c r="A938" s="16"/>
      <c r="D938" s="16"/>
      <c r="E938" s="16"/>
      <c r="F938" s="8"/>
    </row>
    <row r="939" spans="1:6" ht="12.75" customHeight="1" x14ac:dyDescent="0.2">
      <c r="A939" s="16"/>
      <c r="D939" s="16"/>
      <c r="E939" s="16"/>
      <c r="F939" s="8"/>
    </row>
    <row r="940" spans="1:6" ht="12.75" customHeight="1" x14ac:dyDescent="0.2">
      <c r="A940" s="16"/>
      <c r="D940" s="16"/>
      <c r="E940" s="16"/>
      <c r="F940" s="8"/>
    </row>
    <row r="941" spans="1:6" ht="12.75" customHeight="1" x14ac:dyDescent="0.2">
      <c r="A941" s="16"/>
      <c r="D941" s="16"/>
      <c r="E941" s="16"/>
      <c r="F941" s="8"/>
    </row>
    <row r="942" spans="1:6" ht="12.75" customHeight="1" x14ac:dyDescent="0.2">
      <c r="A942" s="16"/>
      <c r="D942" s="16"/>
      <c r="E942" s="16"/>
      <c r="F942" s="8"/>
    </row>
    <row r="943" spans="1:6" ht="12.75" customHeight="1" x14ac:dyDescent="0.2">
      <c r="A943" s="16"/>
      <c r="D943" s="16"/>
      <c r="E943" s="16"/>
      <c r="F943" s="8"/>
    </row>
    <row r="944" spans="1:6" ht="12.75" customHeight="1" x14ac:dyDescent="0.2">
      <c r="A944" s="16"/>
      <c r="D944" s="16"/>
      <c r="E944" s="16"/>
      <c r="F944" s="8"/>
    </row>
    <row r="945" spans="1:6" ht="12.75" customHeight="1" x14ac:dyDescent="0.2">
      <c r="A945" s="16"/>
      <c r="D945" s="16"/>
      <c r="E945" s="16"/>
      <c r="F945" s="8"/>
    </row>
    <row r="946" spans="1:6" ht="12.75" customHeight="1" x14ac:dyDescent="0.2">
      <c r="A946" s="16"/>
      <c r="D946" s="16"/>
      <c r="E946" s="16"/>
      <c r="F946" s="8"/>
    </row>
    <row r="947" spans="1:6" ht="12.75" customHeight="1" x14ac:dyDescent="0.2">
      <c r="A947" s="16"/>
      <c r="D947" s="16"/>
      <c r="E947" s="16"/>
      <c r="F947" s="8"/>
    </row>
    <row r="948" spans="1:6" ht="12.75" customHeight="1" x14ac:dyDescent="0.2">
      <c r="A948" s="16"/>
      <c r="D948" s="16"/>
      <c r="E948" s="16"/>
      <c r="F948" s="8"/>
    </row>
    <row r="949" spans="1:6" ht="12.75" customHeight="1" x14ac:dyDescent="0.2">
      <c r="A949" s="16"/>
      <c r="D949" s="16"/>
      <c r="E949" s="16"/>
      <c r="F949" s="8"/>
    </row>
    <row r="950" spans="1:6" ht="12.75" customHeight="1" x14ac:dyDescent="0.2">
      <c r="A950" s="16"/>
      <c r="D950" s="16"/>
      <c r="E950" s="16"/>
      <c r="F950" s="8"/>
    </row>
    <row r="951" spans="1:6" ht="12.75" customHeight="1" x14ac:dyDescent="0.2">
      <c r="A951" s="16"/>
      <c r="D951" s="16"/>
      <c r="E951" s="16"/>
      <c r="F951" s="8"/>
    </row>
    <row r="952" spans="1:6" ht="12.75" customHeight="1" x14ac:dyDescent="0.2">
      <c r="A952" s="16"/>
      <c r="D952" s="16"/>
      <c r="E952" s="16"/>
      <c r="F952" s="8"/>
    </row>
    <row r="953" spans="1:6" ht="12.75" customHeight="1" x14ac:dyDescent="0.2">
      <c r="A953" s="16"/>
      <c r="D953" s="16"/>
      <c r="E953" s="16"/>
      <c r="F953" s="8"/>
    </row>
    <row r="954" spans="1:6" ht="12.75" customHeight="1" x14ac:dyDescent="0.2">
      <c r="A954" s="16"/>
      <c r="D954" s="16"/>
      <c r="E954" s="16"/>
      <c r="F954" s="8"/>
    </row>
    <row r="955" spans="1:6" ht="12.75" customHeight="1" x14ac:dyDescent="0.2">
      <c r="A955" s="16"/>
      <c r="D955" s="16"/>
      <c r="E955" s="16"/>
      <c r="F955" s="8"/>
    </row>
    <row r="956" spans="1:6" ht="12.75" customHeight="1" x14ac:dyDescent="0.2">
      <c r="A956" s="16"/>
      <c r="D956" s="16"/>
      <c r="E956" s="16"/>
      <c r="F956" s="8"/>
    </row>
    <row r="957" spans="1:6" ht="12.75" customHeight="1" x14ac:dyDescent="0.2">
      <c r="A957" s="16"/>
      <c r="D957" s="16"/>
      <c r="E957" s="16"/>
      <c r="F957" s="8"/>
    </row>
    <row r="958" spans="1:6" ht="12.75" customHeight="1" x14ac:dyDescent="0.2">
      <c r="A958" s="16"/>
      <c r="D958" s="16"/>
      <c r="E958" s="16"/>
      <c r="F958" s="8"/>
    </row>
    <row r="959" spans="1:6" ht="12.75" customHeight="1" x14ac:dyDescent="0.2">
      <c r="A959" s="16"/>
      <c r="D959" s="16"/>
      <c r="E959" s="16"/>
      <c r="F959" s="8"/>
    </row>
    <row r="960" spans="1:6" ht="12.75" customHeight="1" x14ac:dyDescent="0.2">
      <c r="A960" s="16"/>
      <c r="D960" s="16"/>
      <c r="E960" s="16"/>
      <c r="F960" s="8"/>
    </row>
    <row r="961" spans="1:6" ht="12.75" customHeight="1" x14ac:dyDescent="0.2">
      <c r="A961" s="16"/>
      <c r="D961" s="16"/>
      <c r="E961" s="16"/>
      <c r="F961" s="8"/>
    </row>
    <row r="962" spans="1:6" ht="12.75" customHeight="1" x14ac:dyDescent="0.2">
      <c r="A962" s="16"/>
      <c r="D962" s="16"/>
      <c r="E962" s="16"/>
      <c r="F962" s="8"/>
    </row>
    <row r="963" spans="1:6" ht="12.75" customHeight="1" x14ac:dyDescent="0.2">
      <c r="A963" s="16"/>
      <c r="D963" s="16"/>
      <c r="E963" s="16"/>
      <c r="F963" s="8"/>
    </row>
    <row r="964" spans="1:6" ht="12.75" customHeight="1" x14ac:dyDescent="0.2">
      <c r="A964" s="16"/>
      <c r="D964" s="16"/>
      <c r="E964" s="16"/>
      <c r="F964" s="8"/>
    </row>
    <row r="965" spans="1:6" ht="12.75" customHeight="1" x14ac:dyDescent="0.2">
      <c r="A965" s="16"/>
      <c r="D965" s="16"/>
      <c r="E965" s="16"/>
      <c r="F965" s="8"/>
    </row>
    <row r="966" spans="1:6" ht="12.75" customHeight="1" x14ac:dyDescent="0.2">
      <c r="A966" s="16"/>
      <c r="D966" s="16"/>
      <c r="E966" s="16"/>
      <c r="F966" s="8"/>
    </row>
    <row r="967" spans="1:6" ht="12.75" customHeight="1" x14ac:dyDescent="0.2">
      <c r="A967" s="16"/>
      <c r="D967" s="16"/>
      <c r="E967" s="16"/>
      <c r="F967" s="8"/>
    </row>
    <row r="968" spans="1:6" ht="12.75" customHeight="1" x14ac:dyDescent="0.2">
      <c r="A968" s="16"/>
      <c r="D968" s="16"/>
      <c r="E968" s="16"/>
      <c r="F968" s="8"/>
    </row>
    <row r="969" spans="1:6" ht="12.75" customHeight="1" x14ac:dyDescent="0.2">
      <c r="A969" s="16"/>
      <c r="D969" s="16"/>
      <c r="E969" s="16"/>
      <c r="F969" s="8"/>
    </row>
    <row r="970" spans="1:6" ht="12.75" customHeight="1" x14ac:dyDescent="0.2">
      <c r="A970" s="16"/>
      <c r="D970" s="16"/>
      <c r="E970" s="16"/>
      <c r="F970" s="8"/>
    </row>
    <row r="971" spans="1:6" ht="12.75" customHeight="1" x14ac:dyDescent="0.2">
      <c r="A971" s="16"/>
      <c r="D971" s="16"/>
      <c r="E971" s="16"/>
      <c r="F971" s="8"/>
    </row>
    <row r="972" spans="1:6" ht="12.75" customHeight="1" x14ac:dyDescent="0.2">
      <c r="A972" s="16"/>
      <c r="D972" s="16"/>
      <c r="E972" s="16"/>
      <c r="F972" s="8"/>
    </row>
    <row r="973" spans="1:6" ht="12.75" customHeight="1" x14ac:dyDescent="0.2">
      <c r="A973" s="16"/>
      <c r="D973" s="16"/>
      <c r="E973" s="16"/>
      <c r="F973" s="8"/>
    </row>
    <row r="974" spans="1:6" ht="12.75" customHeight="1" x14ac:dyDescent="0.2">
      <c r="A974" s="16"/>
      <c r="D974" s="16"/>
      <c r="E974" s="16"/>
      <c r="F974" s="8"/>
    </row>
    <row r="975" spans="1:6" ht="12.75" customHeight="1" x14ac:dyDescent="0.2">
      <c r="A975" s="16"/>
      <c r="D975" s="16"/>
      <c r="E975" s="16"/>
      <c r="F975" s="8"/>
    </row>
    <row r="976" spans="1:6" ht="12.75" customHeight="1" x14ac:dyDescent="0.2">
      <c r="A976" s="16"/>
      <c r="D976" s="16"/>
      <c r="E976" s="16"/>
      <c r="F976" s="8"/>
    </row>
    <row r="977" spans="1:6" ht="12.75" customHeight="1" x14ac:dyDescent="0.2">
      <c r="A977" s="16"/>
      <c r="D977" s="16"/>
      <c r="E977" s="16"/>
      <c r="F977" s="8"/>
    </row>
    <row r="978" spans="1:6" ht="12.75" customHeight="1" x14ac:dyDescent="0.2">
      <c r="A978" s="16"/>
      <c r="D978" s="16"/>
      <c r="E978" s="16"/>
      <c r="F978" s="8"/>
    </row>
    <row r="979" spans="1:6" ht="12.75" customHeight="1" x14ac:dyDescent="0.2">
      <c r="A979" s="16"/>
      <c r="D979" s="16"/>
      <c r="E979" s="16"/>
      <c r="F979" s="8"/>
    </row>
    <row r="980" spans="1:6" ht="12.75" customHeight="1" x14ac:dyDescent="0.2">
      <c r="A980" s="16"/>
      <c r="D980" s="16"/>
      <c r="E980" s="16"/>
      <c r="F980" s="8"/>
    </row>
    <row r="981" spans="1:6" ht="12.75" customHeight="1" x14ac:dyDescent="0.2">
      <c r="A981" s="16"/>
      <c r="D981" s="16"/>
      <c r="E981" s="16"/>
      <c r="F981" s="8"/>
    </row>
    <row r="982" spans="1:6" ht="12.75" customHeight="1" x14ac:dyDescent="0.2">
      <c r="A982" s="16"/>
      <c r="D982" s="16"/>
      <c r="E982" s="16"/>
      <c r="F982" s="8"/>
    </row>
    <row r="983" spans="1:6" ht="12.75" customHeight="1" x14ac:dyDescent="0.2">
      <c r="A983" s="16"/>
      <c r="D983" s="16"/>
      <c r="E983" s="16"/>
      <c r="F983" s="8"/>
    </row>
    <row r="984" spans="1:6" ht="12.75" customHeight="1" x14ac:dyDescent="0.2">
      <c r="A984" s="16"/>
      <c r="D984" s="16"/>
      <c r="E984" s="16"/>
      <c r="F984" s="8"/>
    </row>
    <row r="985" spans="1:6" ht="12.75" customHeight="1" x14ac:dyDescent="0.2">
      <c r="A985" s="16"/>
      <c r="D985" s="16"/>
      <c r="E985" s="16"/>
      <c r="F985" s="8"/>
    </row>
    <row r="986" spans="1:6" ht="12.75" customHeight="1" x14ac:dyDescent="0.2">
      <c r="A986" s="16"/>
      <c r="D986" s="16"/>
      <c r="E986" s="16"/>
      <c r="F986" s="8"/>
    </row>
    <row r="987" spans="1:6" ht="12.75" customHeight="1" x14ac:dyDescent="0.2">
      <c r="A987" s="16"/>
      <c r="D987" s="16"/>
      <c r="E987" s="16"/>
      <c r="F987" s="8"/>
    </row>
    <row r="988" spans="1:6" ht="12.75" customHeight="1" x14ac:dyDescent="0.2">
      <c r="A988" s="16"/>
      <c r="D988" s="16"/>
      <c r="E988" s="16"/>
      <c r="F988" s="8"/>
    </row>
    <row r="989" spans="1:6" ht="12.75" customHeight="1" x14ac:dyDescent="0.2">
      <c r="A989" s="16"/>
      <c r="D989" s="16"/>
      <c r="E989" s="16"/>
      <c r="F989" s="8"/>
    </row>
    <row r="990" spans="1:6" ht="12.75" customHeight="1" x14ac:dyDescent="0.2">
      <c r="A990" s="16"/>
      <c r="D990" s="16"/>
      <c r="E990" s="16"/>
      <c r="F990" s="8"/>
    </row>
  </sheetData>
  <dataValidations count="2">
    <dataValidation type="list" allowBlank="1" showErrorMessage="1" sqref="C31:C990" xr:uid="{00000000-0002-0000-0200-000000000000}">
      <formula1>"Panelschalter,Sicherung,Einzelschalter"</formula1>
    </dataValidation>
    <dataValidation type="list" allowBlank="1" showErrorMessage="1" sqref="C2:C30" xr:uid="{0DAC3011-72F6-4008-8472-468AD0825DFB}">
      <formula1>"Schalter + Sicherung"</formula1>
    </dataValidation>
  </dataValidations>
  <pageMargins left="0.78749999999999998" right="0.78749999999999998" top="1.0249999999999999" bottom="1.0249999999999999" header="0" footer="0"/>
  <pageSetup paperSize="9" orientation="portrait" r:id="rId1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7"/>
  <sheetViews>
    <sheetView workbookViewId="0">
      <selection activeCell="E5" sqref="E5"/>
    </sheetView>
  </sheetViews>
  <sheetFormatPr baseColWidth="10" defaultColWidth="12.5703125" defaultRowHeight="15" customHeight="1" x14ac:dyDescent="0.2"/>
  <cols>
    <col min="2" max="2" width="31.7109375" bestFit="1" customWidth="1"/>
    <col min="3" max="3" width="19.7109375" bestFit="1" customWidth="1"/>
    <col min="4" max="4" width="32.28515625" bestFit="1" customWidth="1"/>
    <col min="5" max="5" width="26" bestFit="1" customWidth="1"/>
    <col min="6" max="6" width="30.85546875" bestFit="1" customWidth="1"/>
  </cols>
  <sheetData>
    <row r="1" spans="1:26" ht="15" customHeight="1" x14ac:dyDescent="0.2">
      <c r="A1" s="1" t="s">
        <v>52</v>
      </c>
      <c r="B1" s="1" t="s">
        <v>11</v>
      </c>
      <c r="C1" s="1" t="s">
        <v>53</v>
      </c>
      <c r="D1" s="1" t="s">
        <v>54</v>
      </c>
      <c r="E1" s="1" t="s">
        <v>55</v>
      </c>
      <c r="F1" s="1" t="s">
        <v>56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3" spans="1:26" ht="15" customHeight="1" x14ac:dyDescent="0.2">
      <c r="A3" s="3" t="s">
        <v>57</v>
      </c>
      <c r="B3" s="21" t="s">
        <v>111</v>
      </c>
      <c r="C3" s="4">
        <f>Verbraucher!D2</f>
        <v>400</v>
      </c>
      <c r="D3" s="3">
        <v>0</v>
      </c>
      <c r="E3" s="3">
        <f>(Verbraucher!D2*Verbraucher!F2*Verbraucher!G2)</f>
        <v>0</v>
      </c>
      <c r="F3">
        <f>E3</f>
        <v>0</v>
      </c>
    </row>
    <row r="4" spans="1:26" ht="15" customHeight="1" x14ac:dyDescent="0.2">
      <c r="A4" s="3" t="s">
        <v>58</v>
      </c>
      <c r="B4" s="21" t="s">
        <v>113</v>
      </c>
      <c r="C4" s="4">
        <f>Verbraucher!D3</f>
        <v>300</v>
      </c>
      <c r="D4" s="3">
        <v>0</v>
      </c>
      <c r="E4" s="3">
        <f>(Verbraucher!D3*Verbraucher!F3*Verbraucher!G3)</f>
        <v>1440</v>
      </c>
      <c r="F4">
        <f t="shared" ref="F4:F7" si="0">E4</f>
        <v>1440</v>
      </c>
    </row>
    <row r="5" spans="1:26" ht="15" customHeight="1" x14ac:dyDescent="0.2">
      <c r="A5" s="3" t="s">
        <v>59</v>
      </c>
      <c r="B5" s="21" t="s">
        <v>112</v>
      </c>
      <c r="C5" s="4">
        <f>Verbraucher!D4</f>
        <v>200</v>
      </c>
      <c r="D5" s="3">
        <v>0</v>
      </c>
      <c r="E5" s="3">
        <f>(Verbraucher!D4*Verbraucher!F4*Verbraucher!G4)</f>
        <v>1200</v>
      </c>
      <c r="F5">
        <f t="shared" si="0"/>
        <v>1200</v>
      </c>
    </row>
    <row r="6" spans="1:26" ht="15" customHeight="1" x14ac:dyDescent="0.2">
      <c r="A6" s="3" t="s">
        <v>60</v>
      </c>
      <c r="B6" s="30" t="s">
        <v>126</v>
      </c>
      <c r="C6" s="4">
        <f>Verbraucher!D5</f>
        <v>80</v>
      </c>
      <c r="D6" s="3">
        <v>0</v>
      </c>
      <c r="E6" s="3">
        <f>(Verbraucher!D5*Verbraucher!F5*Verbraucher!G5)</f>
        <v>16</v>
      </c>
      <c r="F6">
        <f t="shared" si="0"/>
        <v>16</v>
      </c>
    </row>
    <row r="7" spans="1:26" ht="15" customHeight="1" x14ac:dyDescent="0.2">
      <c r="A7" s="3" t="s">
        <v>127</v>
      </c>
      <c r="B7" s="30" t="s">
        <v>128</v>
      </c>
      <c r="C7" s="4">
        <f>Verbraucher!D6</f>
        <v>2000</v>
      </c>
      <c r="D7" s="31">
        <v>0</v>
      </c>
      <c r="E7" s="3">
        <f>(Verbraucher!D6*Verbraucher!F6*Verbraucher!G6)</f>
        <v>200</v>
      </c>
      <c r="F7">
        <f t="shared" si="0"/>
        <v>200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7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22.140625" bestFit="1" customWidth="1"/>
    <col min="2" max="2" width="18.5703125" customWidth="1"/>
    <col min="3" max="3" width="21.28515625" customWidth="1"/>
  </cols>
  <sheetData>
    <row r="1" spans="1:26" ht="15" customHeight="1" x14ac:dyDescent="0.2">
      <c r="A1" s="1" t="s">
        <v>61</v>
      </c>
    </row>
    <row r="3" spans="1:26" ht="15" customHeight="1" x14ac:dyDescent="0.2">
      <c r="A3" s="1" t="s">
        <v>62</v>
      </c>
      <c r="B3" s="1" t="s">
        <v>63</v>
      </c>
      <c r="C3" s="1" t="s">
        <v>64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3">
        <v>1</v>
      </c>
      <c r="B4">
        <f ca="1">SUMIF(Verbraucher!K$2:K1002,"=1",Verbraucher!I$2:I1002)</f>
        <v>0</v>
      </c>
      <c r="C4">
        <f t="shared" ref="C4:C17" ca="1" si="0">B4</f>
        <v>0</v>
      </c>
    </row>
    <row r="5" spans="1:26" ht="15" customHeight="1" x14ac:dyDescent="0.2">
      <c r="A5" s="3">
        <v>1.5</v>
      </c>
      <c r="B5">
        <f>SUM(Verbraucher!I7:I43)</f>
        <v>181</v>
      </c>
      <c r="C5">
        <f t="shared" si="0"/>
        <v>181</v>
      </c>
    </row>
    <row r="6" spans="1:26" ht="15" customHeight="1" x14ac:dyDescent="0.2">
      <c r="A6" s="3">
        <v>2.5</v>
      </c>
      <c r="B6">
        <f ca="1">SUMIF(Verbraucher!K$2:K1002,"=2,5",Verbraucher!I$2:I1002)</f>
        <v>0</v>
      </c>
      <c r="C6">
        <f t="shared" ca="1" si="0"/>
        <v>0</v>
      </c>
    </row>
    <row r="7" spans="1:26" ht="15" customHeight="1" x14ac:dyDescent="0.2">
      <c r="A7" s="3">
        <v>4</v>
      </c>
      <c r="B7">
        <f ca="1">SUMIF(Verbraucher!K$2:K1002,"=4",Verbraucher!I$2:I1002)</f>
        <v>0</v>
      </c>
      <c r="C7">
        <f t="shared" ca="1" si="0"/>
        <v>0</v>
      </c>
    </row>
    <row r="8" spans="1:26" ht="15" customHeight="1" x14ac:dyDescent="0.2">
      <c r="A8" s="3">
        <v>6</v>
      </c>
      <c r="B8">
        <f ca="1">SUMIF(Verbraucher!K$2:K1002,"=6",Verbraucher!I$2:I1002)</f>
        <v>0</v>
      </c>
      <c r="C8">
        <f t="shared" ca="1" si="0"/>
        <v>0</v>
      </c>
    </row>
    <row r="9" spans="1:26" ht="15" customHeight="1" x14ac:dyDescent="0.2">
      <c r="A9" s="3">
        <v>10</v>
      </c>
      <c r="B9">
        <f ca="1">SUMIF(Verbraucher!K$2:K1002,"=10",Verbraucher!I$2:I1002)</f>
        <v>0</v>
      </c>
      <c r="C9">
        <f t="shared" ca="1" si="0"/>
        <v>0</v>
      </c>
    </row>
    <row r="10" spans="1:26" ht="15" customHeight="1" x14ac:dyDescent="0.2">
      <c r="A10" s="3">
        <v>16</v>
      </c>
      <c r="B10">
        <f ca="1">SUMIF(Verbraucher!K$2:K1002,"=16",Verbraucher!I$2:I1002)</f>
        <v>0</v>
      </c>
      <c r="C10">
        <f t="shared" ca="1" si="0"/>
        <v>0</v>
      </c>
    </row>
    <row r="11" spans="1:26" ht="15" customHeight="1" x14ac:dyDescent="0.2">
      <c r="A11" s="3">
        <v>25</v>
      </c>
      <c r="B11">
        <f ca="1">SUMIF(Verbraucher!K$2:K1002,"=25",Verbraucher!I$2:I1002)</f>
        <v>0</v>
      </c>
      <c r="C11">
        <f t="shared" ca="1" si="0"/>
        <v>0</v>
      </c>
    </row>
    <row r="12" spans="1:26" ht="15" customHeight="1" x14ac:dyDescent="0.2">
      <c r="A12" s="3">
        <v>35</v>
      </c>
      <c r="B12">
        <f ca="1">SUMIF(Verbraucher!K$2:K1002,"=35",Verbraucher!I$2:I1002)</f>
        <v>0</v>
      </c>
      <c r="C12">
        <f t="shared" ca="1" si="0"/>
        <v>0</v>
      </c>
    </row>
    <row r="13" spans="1:26" ht="15" customHeight="1" x14ac:dyDescent="0.2">
      <c r="A13" s="3">
        <v>50</v>
      </c>
      <c r="B13">
        <f ca="1">SUMIF(Verbraucher!K$2:K1002,"=50",Verbraucher!I$2:I1002)</f>
        <v>0</v>
      </c>
      <c r="C13">
        <f t="shared" ca="1" si="0"/>
        <v>0</v>
      </c>
    </row>
    <row r="14" spans="1:26" ht="15" customHeight="1" x14ac:dyDescent="0.2">
      <c r="A14" s="3">
        <v>70</v>
      </c>
      <c r="B14">
        <f ca="1">SUMIF(Verbraucher!K$2:K1002,"=70",Verbraucher!I$2:I1002)</f>
        <v>0</v>
      </c>
      <c r="C14">
        <f t="shared" ca="1" si="0"/>
        <v>0</v>
      </c>
    </row>
    <row r="15" spans="1:26" ht="15" customHeight="1" x14ac:dyDescent="0.2">
      <c r="A15" s="3">
        <v>95</v>
      </c>
      <c r="B15">
        <f ca="1">SUMIF(Verbraucher!K$2:K1002,"=95",Verbraucher!I$2:I1002)</f>
        <v>0</v>
      </c>
      <c r="C15">
        <f t="shared" ca="1" si="0"/>
        <v>0</v>
      </c>
    </row>
    <row r="16" spans="1:26" ht="15" customHeight="1" x14ac:dyDescent="0.2">
      <c r="A16" s="3">
        <v>120</v>
      </c>
      <c r="B16">
        <f ca="1">SUMIF(Verbraucher!K$2:K1002,"=120",Verbraucher!I$2:I1002)</f>
        <v>0</v>
      </c>
      <c r="C16">
        <f t="shared" ca="1" si="0"/>
        <v>0</v>
      </c>
    </row>
    <row r="17" spans="1:3" ht="15" customHeight="1" x14ac:dyDescent="0.2">
      <c r="A17" s="3">
        <v>150</v>
      </c>
      <c r="B17">
        <f ca="1">SUMIF(Verbraucher!K$2:K1002,"=150",Verbraucher!I$2:I1002)</f>
        <v>0</v>
      </c>
      <c r="C17">
        <f t="shared" ca="1" si="0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WhyNot</vt:lpstr>
      <vt:lpstr>Allgemeines</vt:lpstr>
      <vt:lpstr>Verbraucher</vt:lpstr>
      <vt:lpstr>Gruppen</vt:lpstr>
      <vt:lpstr>Erzeuger</vt:lpstr>
      <vt:lpstr>Materialplanung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Kaefer</dc:creator>
  <cp:lastModifiedBy>Alexander Kaefer</cp:lastModifiedBy>
  <dcterms:created xsi:type="dcterms:W3CDTF">2022-11-08T14:10:03Z</dcterms:created>
  <dcterms:modified xsi:type="dcterms:W3CDTF">2024-03-20T08:30:14Z</dcterms:modified>
</cp:coreProperties>
</file>